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400" windowHeight="9720" activeTab="1"/>
  </bookViews>
  <sheets>
    <sheet name="Machine 1" sheetId="1" r:id="rId1"/>
    <sheet name="Machine 2" sheetId="2" r:id="rId2"/>
  </sheets>
  <definedNames>
    <definedName name="_xlnm.Print_Area" localSheetId="0">'Machine 1'!$A$1:$I$140</definedName>
    <definedName name="_xlnm.Print_Area" localSheetId="1">'Machine 2'!$A$1:$I$140</definedName>
    <definedName name="Z_AC068BCC_CD2E_4C41_B5BD_D6F25A9C2CD0_.wvu.PrintArea" localSheetId="0" hidden="1">'Machine 1'!$A$1:$I$140</definedName>
    <definedName name="Z_AC068BCC_CD2E_4C41_B5BD_D6F25A9C2CD0_.wvu.PrintArea" localSheetId="1" hidden="1">'Machine 2'!$A$1:$I$140</definedName>
  </definedNames>
  <calcPr fullCalcOnLoad="1"/>
</workbook>
</file>

<file path=xl/sharedStrings.xml><?xml version="1.0" encoding="utf-8"?>
<sst xmlns="http://schemas.openxmlformats.org/spreadsheetml/2006/main" count="281" uniqueCount="98">
  <si>
    <t>Store Name:</t>
  </si>
  <si>
    <t>Store Number:</t>
  </si>
  <si>
    <t>Machine Type:</t>
  </si>
  <si>
    <t>Machine Number:</t>
  </si>
  <si>
    <t>Machine Serial No:</t>
  </si>
  <si>
    <t>Week Commencing Date</t>
  </si>
  <si>
    <t>Weight Cleaned this week: Kgs</t>
  </si>
  <si>
    <t>Solvent added this week: Litres</t>
  </si>
  <si>
    <t>Total Drum Litreage collected this week ie. 120, 240 etc</t>
  </si>
  <si>
    <t>P1 Totals</t>
  </si>
  <si>
    <t>P2 Totals</t>
  </si>
  <si>
    <t>YTD Totals</t>
  </si>
  <si>
    <t>P3 Totals</t>
  </si>
  <si>
    <t>P4 Totals</t>
  </si>
  <si>
    <t>P5 Totals</t>
  </si>
  <si>
    <t>P6 Totals</t>
  </si>
  <si>
    <t>P7 Totals</t>
  </si>
  <si>
    <t>ANNUAL SOLVENT USAGE SUMMARY Cont.</t>
  </si>
  <si>
    <t>P8 Totals</t>
  </si>
  <si>
    <t>P9 Totals</t>
  </si>
  <si>
    <t>P10 Totals</t>
  </si>
  <si>
    <t>P11 Totals</t>
  </si>
  <si>
    <t>P12 Totals</t>
  </si>
  <si>
    <t>Solvent Usage Check</t>
  </si>
  <si>
    <t>Department Manager:</t>
  </si>
  <si>
    <t>Signature:</t>
  </si>
  <si>
    <t>*</t>
  </si>
  <si>
    <t>* 6.5 litres for Annual Spot Cleaning Correction</t>
  </si>
  <si>
    <t xml:space="preserve">Net solvent used: </t>
  </si>
  <si>
    <t xml:space="preserve">Solvent Usage in Kgs        </t>
  </si>
  <si>
    <t>(col. 5 *1.6)</t>
  </si>
  <si>
    <t>(col 6 div by col 1*1000)</t>
  </si>
  <si>
    <t>(col.2 minus col.4)</t>
  </si>
  <si>
    <t>Complies with Regulations</t>
  </si>
  <si>
    <t>Annual total of solvent emitted per kg of work processed</t>
  </si>
  <si>
    <r>
      <t xml:space="preserve">Solvent in </t>
    </r>
    <r>
      <rPr>
        <b/>
        <sz val="8"/>
        <rFont val="MorrisonsKievit-Regular"/>
        <family val="0"/>
      </rPr>
      <t>gs</t>
    </r>
    <r>
      <rPr>
        <sz val="8"/>
        <rFont val="MorrisonsKievit-Regular"/>
        <family val="0"/>
      </rPr>
      <t xml:space="preserve"> per kilo of clothes </t>
    </r>
  </si>
  <si>
    <t>Storage: To be filed within the Administration Department in drawer 9 and replaced each Sedperiod with updated sheet</t>
  </si>
  <si>
    <t>Opening Stock</t>
  </si>
  <si>
    <t>Closing Stock</t>
  </si>
  <si>
    <t>Solvent add back from waste: Litres 50% of drum total</t>
  </si>
  <si>
    <t>SOLVENT EMISSIONS DIRECTIVE: Annual Usage Summary Calculation for 2015</t>
  </si>
  <si>
    <t>48 - 29.12.14</t>
  </si>
  <si>
    <t>49 - 05.01.15</t>
  </si>
  <si>
    <t>50 - 12.01.15</t>
  </si>
  <si>
    <t>51 - 19.01.15</t>
  </si>
  <si>
    <t>52 - 26.01.15</t>
  </si>
  <si>
    <t>1 - 02.02.15</t>
  </si>
  <si>
    <t>2 - 09.02.15</t>
  </si>
  <si>
    <t>3 - 16.02.15</t>
  </si>
  <si>
    <t>4 - 23.02.15</t>
  </si>
  <si>
    <t>5 - 02.03.15</t>
  </si>
  <si>
    <t>6 - 09.03.15</t>
  </si>
  <si>
    <t>7 - 16.03.15</t>
  </si>
  <si>
    <t>8 - 23.03.15</t>
  </si>
  <si>
    <t>9 - 30.03.15</t>
  </si>
  <si>
    <t>10 - 06.04.15</t>
  </si>
  <si>
    <t>11 - 13.04.15</t>
  </si>
  <si>
    <t>12 - 20.04.15</t>
  </si>
  <si>
    <t>13 - 27.04.15</t>
  </si>
  <si>
    <t>14 - 04.05.15</t>
  </si>
  <si>
    <t>15 - 11.05.15</t>
  </si>
  <si>
    <t>16 - 18.05.15</t>
  </si>
  <si>
    <t>17 - 25.05.15</t>
  </si>
  <si>
    <t>18 - 01.06.15</t>
  </si>
  <si>
    <t>19 - 08.06.15</t>
  </si>
  <si>
    <t>20 - 15.06.15</t>
  </si>
  <si>
    <t>21 - 22.06.15</t>
  </si>
  <si>
    <t>22 - 29.06.15</t>
  </si>
  <si>
    <t>23 - 06.07.15</t>
  </si>
  <si>
    <t>24 - 13.07.15</t>
  </si>
  <si>
    <t>25 - 20.07.15</t>
  </si>
  <si>
    <t>26 - 27.07.15</t>
  </si>
  <si>
    <t>27 - 03.08.15</t>
  </si>
  <si>
    <t>28 - 10.08.15</t>
  </si>
  <si>
    <t>29 - 17.08.15</t>
  </si>
  <si>
    <t>30 - 24.08.15</t>
  </si>
  <si>
    <t>31 - 31.08.15</t>
  </si>
  <si>
    <t>32 - 07.09.15</t>
  </si>
  <si>
    <t>33 - 14.09.15</t>
  </si>
  <si>
    <t>34 - 21.09.15</t>
  </si>
  <si>
    <t>35 - 28.09.15</t>
  </si>
  <si>
    <t>36 - 05.10.15</t>
  </si>
  <si>
    <t>37 - 12.10.15</t>
  </si>
  <si>
    <t>38 - 19.10.15</t>
  </si>
  <si>
    <t>39 - 26.10.15</t>
  </si>
  <si>
    <t>40 - 02.11.15</t>
  </si>
  <si>
    <t>41 - 09.11.15</t>
  </si>
  <si>
    <t>42 - 16.11.15</t>
  </si>
  <si>
    <t>43 - 23.11.15</t>
  </si>
  <si>
    <t>44 - 30.11.15</t>
  </si>
  <si>
    <t>45 - 07.12.15</t>
  </si>
  <si>
    <t>46 - 14.12.15</t>
  </si>
  <si>
    <t>47 - 21.12.15</t>
  </si>
  <si>
    <t>48- 28.12.15</t>
  </si>
  <si>
    <t>Owner: James Jackson, Buyer, Dry Cleaning</t>
  </si>
  <si>
    <t>COVENTRY</t>
  </si>
  <si>
    <t>192F50064</t>
  </si>
  <si>
    <t>192F50065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</si>
</sst>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u val="single"/>
      <sz val="11"/>
      <color indexed="8"/>
      <name val="MorrisonsKievit-Regular"/>
      <family val="0"/>
    </font>
    <font>
      <sz val="11"/>
      <color indexed="8"/>
      <name val="MorrisonsKievit-Regular"/>
      <family val="0"/>
    </font>
    <font>
      <sz val="8"/>
      <color indexed="8"/>
      <name val="MorrisonsKievit-Regular"/>
      <family val="0"/>
    </font>
    <font>
      <b/>
      <sz val="16"/>
      <color indexed="8"/>
      <name val="MorrisonsKievit-Xbold"/>
      <family val="0"/>
    </font>
    <font>
      <sz val="8"/>
      <color indexed="9"/>
      <name val="Calibri"/>
      <family val="2"/>
    </font>
    <font>
      <sz val="11"/>
      <color indexed="9"/>
      <name val="MorrisonsKievit-Regular"/>
      <family val="0"/>
    </font>
    <font>
      <sz val="6"/>
      <color indexed="8"/>
      <name val="MorrisonsKievit-Regular"/>
      <family val="0"/>
    </font>
    <font>
      <sz val="18"/>
      <color indexed="8"/>
      <name val="MorrisonsKievit-Regular"/>
      <family val="0"/>
    </font>
    <font>
      <sz val="22"/>
      <color indexed="8"/>
      <name val="Calibri"/>
      <family val="2"/>
    </font>
    <font>
      <b/>
      <sz val="11"/>
      <color indexed="8"/>
      <name val="MorrisonsKievit-Regular"/>
      <family val="0"/>
    </font>
    <font>
      <sz val="8"/>
      <name val="MorrisonsKievit-Regular"/>
      <family val="0"/>
    </font>
    <font>
      <b/>
      <sz val="8"/>
      <name val="MorrisonsKievit-Regular"/>
      <family val="0"/>
    </font>
    <font>
      <sz val="11"/>
      <name val="MorrisonsKievit-Regula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22" borderId="10" xfId="0" applyFont="1" applyFill="1" applyBorder="1" applyAlignment="1">
      <alignment/>
    </xf>
    <xf numFmtId="2" fontId="19" fillId="22" borderId="10" xfId="0" applyNumberFormat="1" applyFont="1" applyFill="1" applyBorder="1" applyAlignment="1">
      <alignment/>
    </xf>
    <xf numFmtId="0" fontId="19" fillId="24" borderId="0" xfId="0" applyFont="1" applyFill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0" fontId="19" fillId="24" borderId="12" xfId="0" applyFont="1" applyFill="1" applyBorder="1" applyAlignment="1">
      <alignment/>
    </xf>
    <xf numFmtId="0" fontId="19" fillId="24" borderId="13" xfId="0" applyFont="1" applyFill="1" applyBorder="1" applyAlignment="1">
      <alignment/>
    </xf>
    <xf numFmtId="0" fontId="19" fillId="24" borderId="14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9" fillId="24" borderId="15" xfId="0" applyFont="1" applyFill="1" applyBorder="1" applyAlignment="1">
      <alignment/>
    </xf>
    <xf numFmtId="0" fontId="19" fillId="24" borderId="16" xfId="0" applyFont="1" applyFill="1" applyBorder="1" applyAlignment="1">
      <alignment/>
    </xf>
    <xf numFmtId="0" fontId="19" fillId="24" borderId="17" xfId="0" applyFont="1" applyFill="1" applyBorder="1" applyAlignment="1">
      <alignment/>
    </xf>
    <xf numFmtId="0" fontId="19" fillId="24" borderId="18" xfId="0" applyFont="1" applyFill="1" applyBorder="1" applyAlignment="1">
      <alignment/>
    </xf>
    <xf numFmtId="0" fontId="18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2" fillId="24" borderId="0" xfId="0" applyFont="1" applyFill="1" applyAlignment="1">
      <alignment/>
    </xf>
    <xf numFmtId="2" fontId="1" fillId="2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2" fontId="0" fillId="0" borderId="0" xfId="0" applyNumberFormat="1" applyBorder="1" applyAlignment="1">
      <alignment horizontal="center"/>
    </xf>
    <xf numFmtId="0" fontId="20" fillId="24" borderId="0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20" fillId="24" borderId="22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9" fillId="24" borderId="0" xfId="0" applyFont="1" applyFill="1" applyAlignment="1">
      <alignment/>
    </xf>
    <xf numFmtId="0" fontId="28" fillId="0" borderId="24" xfId="0" applyFont="1" applyBorder="1" applyAlignment="1">
      <alignment horizontal="center" vertical="center" wrapText="1"/>
    </xf>
    <xf numFmtId="0" fontId="19" fillId="10" borderId="10" xfId="0" applyFont="1" applyFill="1" applyBorder="1" applyAlignment="1">
      <alignment/>
    </xf>
    <xf numFmtId="2" fontId="19" fillId="10" borderId="10" xfId="0" applyNumberFormat="1" applyFont="1" applyFill="1" applyBorder="1" applyAlignment="1">
      <alignment/>
    </xf>
    <xf numFmtId="2" fontId="25" fillId="10" borderId="10" xfId="0" applyNumberFormat="1" applyFont="1" applyFill="1" applyBorder="1" applyAlignment="1">
      <alignment/>
    </xf>
    <xf numFmtId="0" fontId="19" fillId="20" borderId="10" xfId="0" applyFont="1" applyFill="1" applyBorder="1" applyAlignment="1">
      <alignment/>
    </xf>
    <xf numFmtId="0" fontId="30" fillId="10" borderId="10" xfId="0" applyFont="1" applyFill="1" applyBorder="1" applyAlignment="1">
      <alignment/>
    </xf>
    <xf numFmtId="0" fontId="19" fillId="24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17" fontId="19" fillId="0" borderId="10" xfId="0" applyNumberFormat="1" applyFont="1" applyBorder="1" applyAlignment="1">
      <alignment horizontal="left"/>
    </xf>
    <xf numFmtId="0" fontId="19" fillId="0" borderId="25" xfId="0" applyFont="1" applyFill="1" applyBorder="1" applyAlignment="1">
      <alignment horizontal="left"/>
    </xf>
    <xf numFmtId="2" fontId="26" fillId="0" borderId="11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1" fillId="24" borderId="11" xfId="0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0" fontId="21" fillId="24" borderId="13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0" fontId="21" fillId="24" borderId="0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/>
    </xf>
    <xf numFmtId="0" fontId="21" fillId="24" borderId="16" xfId="0" applyFont="1" applyFill="1" applyBorder="1" applyAlignment="1">
      <alignment horizontal="center" vertical="center"/>
    </xf>
    <xf numFmtId="0" fontId="21" fillId="24" borderId="17" xfId="0" applyFont="1" applyFill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/>
    </xf>
    <xf numFmtId="2" fontId="27" fillId="24" borderId="11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/>
    </xf>
    <xf numFmtId="0" fontId="19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114300</xdr:rowOff>
    </xdr:from>
    <xdr:to>
      <xdr:col>8</xdr:col>
      <xdr:colOff>647700</xdr:colOff>
      <xdr:row>6</xdr:row>
      <xdr:rowOff>47625</xdr:rowOff>
    </xdr:to>
    <xdr:pic>
      <xdr:nvPicPr>
        <xdr:cNvPr id="1" name="Picture 3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4300"/>
          <a:ext cx="140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72</xdr:row>
      <xdr:rowOff>95250</xdr:rowOff>
    </xdr:from>
    <xdr:to>
      <xdr:col>8</xdr:col>
      <xdr:colOff>685800</xdr:colOff>
      <xdr:row>78</xdr:row>
      <xdr:rowOff>38100</xdr:rowOff>
    </xdr:to>
    <xdr:pic>
      <xdr:nvPicPr>
        <xdr:cNvPr id="2" name="Picture 5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2208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72</xdr:row>
      <xdr:rowOff>95250</xdr:rowOff>
    </xdr:from>
    <xdr:to>
      <xdr:col>8</xdr:col>
      <xdr:colOff>685800</xdr:colOff>
      <xdr:row>78</xdr:row>
      <xdr:rowOff>38100</xdr:rowOff>
    </xdr:to>
    <xdr:pic>
      <xdr:nvPicPr>
        <xdr:cNvPr id="3" name="Picture 5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2208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114300</xdr:rowOff>
    </xdr:from>
    <xdr:to>
      <xdr:col>8</xdr:col>
      <xdr:colOff>647700</xdr:colOff>
      <xdr:row>6</xdr:row>
      <xdr:rowOff>47625</xdr:rowOff>
    </xdr:to>
    <xdr:pic>
      <xdr:nvPicPr>
        <xdr:cNvPr id="4" name="Picture 3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4300"/>
          <a:ext cx="140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72</xdr:row>
      <xdr:rowOff>95250</xdr:rowOff>
    </xdr:from>
    <xdr:to>
      <xdr:col>8</xdr:col>
      <xdr:colOff>685800</xdr:colOff>
      <xdr:row>78</xdr:row>
      <xdr:rowOff>38100</xdr:rowOff>
    </xdr:to>
    <xdr:pic>
      <xdr:nvPicPr>
        <xdr:cNvPr id="5" name="Picture 5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2208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72</xdr:row>
      <xdr:rowOff>95250</xdr:rowOff>
    </xdr:from>
    <xdr:to>
      <xdr:col>8</xdr:col>
      <xdr:colOff>685800</xdr:colOff>
      <xdr:row>78</xdr:row>
      <xdr:rowOff>38100</xdr:rowOff>
    </xdr:to>
    <xdr:pic>
      <xdr:nvPicPr>
        <xdr:cNvPr id="6" name="Picture 5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2208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114300</xdr:rowOff>
    </xdr:from>
    <xdr:to>
      <xdr:col>8</xdr:col>
      <xdr:colOff>647700</xdr:colOff>
      <xdr:row>6</xdr:row>
      <xdr:rowOff>47625</xdr:rowOff>
    </xdr:to>
    <xdr:pic>
      <xdr:nvPicPr>
        <xdr:cNvPr id="1" name="Picture 3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4300"/>
          <a:ext cx="140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72</xdr:row>
      <xdr:rowOff>95250</xdr:rowOff>
    </xdr:from>
    <xdr:to>
      <xdr:col>8</xdr:col>
      <xdr:colOff>685800</xdr:colOff>
      <xdr:row>78</xdr:row>
      <xdr:rowOff>38100</xdr:rowOff>
    </xdr:to>
    <xdr:pic>
      <xdr:nvPicPr>
        <xdr:cNvPr id="2" name="Picture 5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2208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72</xdr:row>
      <xdr:rowOff>95250</xdr:rowOff>
    </xdr:from>
    <xdr:to>
      <xdr:col>8</xdr:col>
      <xdr:colOff>685800</xdr:colOff>
      <xdr:row>78</xdr:row>
      <xdr:rowOff>38100</xdr:rowOff>
    </xdr:to>
    <xdr:pic>
      <xdr:nvPicPr>
        <xdr:cNvPr id="3" name="Picture 5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2208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114300</xdr:rowOff>
    </xdr:from>
    <xdr:to>
      <xdr:col>8</xdr:col>
      <xdr:colOff>647700</xdr:colOff>
      <xdr:row>6</xdr:row>
      <xdr:rowOff>47625</xdr:rowOff>
    </xdr:to>
    <xdr:pic>
      <xdr:nvPicPr>
        <xdr:cNvPr id="4" name="Picture 3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14300"/>
          <a:ext cx="1409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72</xdr:row>
      <xdr:rowOff>95250</xdr:rowOff>
    </xdr:from>
    <xdr:to>
      <xdr:col>8</xdr:col>
      <xdr:colOff>685800</xdr:colOff>
      <xdr:row>78</xdr:row>
      <xdr:rowOff>38100</xdr:rowOff>
    </xdr:to>
    <xdr:pic>
      <xdr:nvPicPr>
        <xdr:cNvPr id="5" name="Picture 5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2208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72</xdr:row>
      <xdr:rowOff>95250</xdr:rowOff>
    </xdr:from>
    <xdr:to>
      <xdr:col>8</xdr:col>
      <xdr:colOff>685800</xdr:colOff>
      <xdr:row>78</xdr:row>
      <xdr:rowOff>38100</xdr:rowOff>
    </xdr:to>
    <xdr:pic>
      <xdr:nvPicPr>
        <xdr:cNvPr id="6" name="Picture 5" descr="new 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14220825"/>
          <a:ext cx="1409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showGridLines="0" zoomScalePageLayoutView="0" workbookViewId="0" topLeftCell="A1">
      <pane ySplit="11" topLeftCell="A108" activePane="bottomLeft" state="frozen"/>
      <selection pane="topLeft" activeCell="A1" sqref="A1"/>
      <selection pane="bottomLeft" activeCell="B121" sqref="B121"/>
    </sheetView>
  </sheetViews>
  <sheetFormatPr defaultColWidth="9.140625" defaultRowHeight="15"/>
  <cols>
    <col min="1" max="1" width="17.7109375" style="0" customWidth="1"/>
    <col min="2" max="2" width="10.140625" style="0" customWidth="1"/>
    <col min="3" max="3" width="8.421875" style="0" customWidth="1"/>
    <col min="4" max="4" width="11.421875" style="0" customWidth="1"/>
    <col min="5" max="5" width="10.57421875" style="0" customWidth="1"/>
    <col min="6" max="7" width="10.28125" style="0" customWidth="1"/>
    <col min="8" max="8" width="15.57421875" style="0" customWidth="1"/>
    <col min="9" max="9" width="14.28125" style="0" customWidth="1"/>
    <col min="10" max="10" width="9.00390625" style="28" customWidth="1"/>
  </cols>
  <sheetData>
    <row r="1" spans="1:10" ht="15">
      <c r="A1" s="3" t="s">
        <v>40</v>
      </c>
      <c r="B1" s="4"/>
      <c r="C1" s="4"/>
      <c r="D1" s="4"/>
      <c r="E1" s="4"/>
      <c r="F1" s="4"/>
      <c r="G1" s="4"/>
      <c r="H1" s="4"/>
      <c r="I1" s="11"/>
      <c r="J1" s="25"/>
    </row>
    <row r="2" spans="1:10" ht="15">
      <c r="A2" s="5"/>
      <c r="B2" s="5"/>
      <c r="C2" s="5"/>
      <c r="D2" s="5"/>
      <c r="E2" s="5"/>
      <c r="F2" s="5"/>
      <c r="G2" s="5"/>
      <c r="H2" s="5"/>
      <c r="I2" s="11"/>
      <c r="J2" s="25"/>
    </row>
    <row r="3" spans="1:10" ht="15">
      <c r="A3" s="6" t="s">
        <v>0</v>
      </c>
      <c r="B3" s="62" t="s">
        <v>95</v>
      </c>
      <c r="C3" s="62"/>
      <c r="D3" s="53"/>
      <c r="E3" s="5"/>
      <c r="F3" s="5"/>
      <c r="G3" s="5"/>
      <c r="H3" s="5"/>
      <c r="I3" s="11"/>
      <c r="J3" s="25"/>
    </row>
    <row r="4" spans="1:10" ht="15">
      <c r="A4" s="6" t="s">
        <v>1</v>
      </c>
      <c r="B4" s="62">
        <v>246</v>
      </c>
      <c r="C4" s="62"/>
      <c r="D4" s="5"/>
      <c r="E4" s="5"/>
      <c r="F4" s="5"/>
      <c r="G4" s="5"/>
      <c r="H4" s="5"/>
      <c r="I4" s="11"/>
      <c r="J4" s="25"/>
    </row>
    <row r="5" spans="1:10" ht="15">
      <c r="A5" s="5"/>
      <c r="B5" s="5"/>
      <c r="C5" s="5"/>
      <c r="D5" s="5"/>
      <c r="E5" s="5"/>
      <c r="F5" s="5"/>
      <c r="G5" s="5"/>
      <c r="H5" s="5"/>
      <c r="I5" s="11"/>
      <c r="J5" s="25"/>
    </row>
    <row r="6" spans="1:10" ht="15">
      <c r="A6" s="6" t="s">
        <v>2</v>
      </c>
      <c r="B6" s="62"/>
      <c r="C6" s="62"/>
      <c r="D6" s="5"/>
      <c r="E6" s="5"/>
      <c r="F6" s="5"/>
      <c r="G6" s="5"/>
      <c r="H6" s="5"/>
      <c r="I6" s="11"/>
      <c r="J6" s="25"/>
    </row>
    <row r="7" spans="1:10" ht="15">
      <c r="A7" s="6" t="s">
        <v>3</v>
      </c>
      <c r="B7" s="62">
        <v>1</v>
      </c>
      <c r="C7" s="62"/>
      <c r="D7" s="5"/>
      <c r="E7" s="5"/>
      <c r="F7" s="5"/>
      <c r="G7" s="5"/>
      <c r="H7" s="5"/>
      <c r="I7" s="11"/>
      <c r="J7" s="25"/>
    </row>
    <row r="8" spans="1:10" ht="15">
      <c r="A8" s="6" t="s">
        <v>4</v>
      </c>
      <c r="B8" s="63" t="s">
        <v>96</v>
      </c>
      <c r="C8" s="63"/>
      <c r="D8" s="5"/>
      <c r="E8" s="5"/>
      <c r="F8" s="5"/>
      <c r="G8" s="5"/>
      <c r="H8" s="5"/>
      <c r="I8" s="11"/>
      <c r="J8" s="25"/>
    </row>
    <row r="9" spans="1:10" ht="15">
      <c r="A9" s="5"/>
      <c r="B9" s="5"/>
      <c r="C9" s="5"/>
      <c r="D9" s="5"/>
      <c r="E9" s="5"/>
      <c r="F9" s="5"/>
      <c r="G9" s="5"/>
      <c r="H9" s="5"/>
      <c r="I9" s="11"/>
      <c r="J9" s="25"/>
    </row>
    <row r="10" spans="1:10" ht="15">
      <c r="A10" s="6"/>
      <c r="B10" s="7">
        <v>1</v>
      </c>
      <c r="C10" s="7">
        <v>2</v>
      </c>
      <c r="D10" s="7">
        <v>3</v>
      </c>
      <c r="E10" s="7">
        <v>4</v>
      </c>
      <c r="F10" s="34">
        <v>5</v>
      </c>
      <c r="G10" s="34">
        <v>6</v>
      </c>
      <c r="H10" s="7">
        <v>7</v>
      </c>
      <c r="I10" s="12">
        <v>8</v>
      </c>
      <c r="J10" s="25"/>
    </row>
    <row r="11" spans="1:10" s="1" customFormat="1" ht="45" customHeight="1">
      <c r="A11" s="13" t="s">
        <v>5</v>
      </c>
      <c r="B11" s="14" t="s">
        <v>6</v>
      </c>
      <c r="C11" s="14" t="s">
        <v>7</v>
      </c>
      <c r="D11" s="14" t="s">
        <v>8</v>
      </c>
      <c r="E11" s="33" t="s">
        <v>39</v>
      </c>
      <c r="F11" s="37" t="s">
        <v>28</v>
      </c>
      <c r="G11" s="37" t="s">
        <v>29</v>
      </c>
      <c r="H11" s="41" t="s">
        <v>35</v>
      </c>
      <c r="I11" s="36" t="s">
        <v>23</v>
      </c>
      <c r="J11" s="26"/>
    </row>
    <row r="12" spans="1:10" s="1" customFormat="1" ht="17.25" customHeight="1">
      <c r="A12" s="6" t="s">
        <v>26</v>
      </c>
      <c r="B12" s="6"/>
      <c r="C12" s="6">
        <v>6.25</v>
      </c>
      <c r="D12" s="14"/>
      <c r="E12" s="33"/>
      <c r="F12" s="38" t="s">
        <v>32</v>
      </c>
      <c r="G12" s="38" t="s">
        <v>30</v>
      </c>
      <c r="H12" s="38" t="s">
        <v>31</v>
      </c>
      <c r="I12" s="32"/>
      <c r="J12" s="26"/>
    </row>
    <row r="13" spans="4:10" ht="15">
      <c r="D13" s="6"/>
      <c r="E13" s="6"/>
      <c r="F13" s="35"/>
      <c r="G13" s="35"/>
      <c r="H13" s="35"/>
      <c r="I13" s="11"/>
      <c r="J13" s="25"/>
    </row>
    <row r="14" spans="1:10" ht="15">
      <c r="A14" s="48" t="s">
        <v>37</v>
      </c>
      <c r="B14" s="45"/>
      <c r="C14" s="48">
        <v>160</v>
      </c>
      <c r="D14" s="45"/>
      <c r="E14" s="45"/>
      <c r="F14" s="45"/>
      <c r="G14" s="45"/>
      <c r="H14" s="45"/>
      <c r="I14" s="47"/>
      <c r="J14" s="25"/>
    </row>
    <row r="15" spans="1:10" ht="15">
      <c r="A15" s="8" t="s">
        <v>41</v>
      </c>
      <c r="B15" s="6">
        <v>467</v>
      </c>
      <c r="C15" s="6">
        <v>0</v>
      </c>
      <c r="D15" s="6">
        <v>0</v>
      </c>
      <c r="E15" s="6">
        <f>SUM(D15*50/100)</f>
        <v>0</v>
      </c>
      <c r="F15" s="45"/>
      <c r="G15" s="45"/>
      <c r="H15" s="45"/>
      <c r="I15" s="11"/>
      <c r="J15" s="25"/>
    </row>
    <row r="16" spans="1:10" ht="15">
      <c r="A16" s="8" t="s">
        <v>42</v>
      </c>
      <c r="B16" s="6">
        <v>309</v>
      </c>
      <c r="C16" s="6">
        <v>0</v>
      </c>
      <c r="D16" s="6">
        <v>0</v>
      </c>
      <c r="E16" s="6">
        <f>SUM(D16*50/100)</f>
        <v>0</v>
      </c>
      <c r="F16" s="45"/>
      <c r="G16" s="45"/>
      <c r="H16" s="45"/>
      <c r="I16" s="11"/>
      <c r="J16" s="25"/>
    </row>
    <row r="17" spans="1:10" ht="15">
      <c r="A17" s="8" t="s">
        <v>43</v>
      </c>
      <c r="B17" s="6">
        <v>351</v>
      </c>
      <c r="C17" s="6">
        <v>0</v>
      </c>
      <c r="D17" s="6">
        <v>0</v>
      </c>
      <c r="E17" s="6">
        <f>SUM(D17*50/100)</f>
        <v>0</v>
      </c>
      <c r="F17" s="45"/>
      <c r="G17" s="45"/>
      <c r="H17" s="45"/>
      <c r="I17" s="11"/>
      <c r="J17" s="25"/>
    </row>
    <row r="18" spans="1:10" ht="15">
      <c r="A18" s="8" t="s">
        <v>44</v>
      </c>
      <c r="B18" s="6">
        <v>422</v>
      </c>
      <c r="C18" s="6">
        <v>0</v>
      </c>
      <c r="D18" s="6">
        <v>0</v>
      </c>
      <c r="E18" s="6">
        <f>SUM(D18*50/100)</f>
        <v>0</v>
      </c>
      <c r="F18" s="45"/>
      <c r="G18" s="45"/>
      <c r="H18" s="45"/>
      <c r="I18" s="11"/>
      <c r="J18" s="25"/>
    </row>
    <row r="19" spans="1:10" ht="15">
      <c r="A19" s="8" t="s">
        <v>45</v>
      </c>
      <c r="B19" s="6">
        <v>335</v>
      </c>
      <c r="C19" s="6">
        <v>20</v>
      </c>
      <c r="D19" s="6">
        <v>0</v>
      </c>
      <c r="E19" s="6">
        <f>SUM(D19*50/100)</f>
        <v>0</v>
      </c>
      <c r="F19" s="45"/>
      <c r="G19" s="45"/>
      <c r="H19" s="45"/>
      <c r="I19" s="11"/>
      <c r="J19" s="25"/>
    </row>
    <row r="20" spans="1:10" ht="15">
      <c r="A20" s="51" t="s">
        <v>38</v>
      </c>
      <c r="B20" s="45"/>
      <c r="C20" s="48">
        <v>150</v>
      </c>
      <c r="D20" s="45"/>
      <c r="E20" s="45"/>
      <c r="F20" s="45"/>
      <c r="G20" s="45"/>
      <c r="H20" s="45"/>
      <c r="I20" s="11"/>
      <c r="J20" s="25"/>
    </row>
    <row r="21" spans="1:10" ht="15">
      <c r="A21" s="9" t="s">
        <v>22</v>
      </c>
      <c r="B21" s="9">
        <f>SUM(B15:B19)</f>
        <v>1884</v>
      </c>
      <c r="C21" s="9">
        <f>SUM(C12:C19)-C20</f>
        <v>36.25</v>
      </c>
      <c r="D21" s="9">
        <f>SUM(D15:D19)</f>
        <v>0</v>
      </c>
      <c r="E21" s="9">
        <f>SUM(E15:E19)</f>
        <v>0</v>
      </c>
      <c r="F21" s="9">
        <f>+C21-E21</f>
        <v>36.25</v>
      </c>
      <c r="G21" s="9">
        <f>SUM(F21*1.6)</f>
        <v>58</v>
      </c>
      <c r="H21" s="10">
        <f>IF(F21=0,0,G21/B21*1000)</f>
        <v>30.78556263269639</v>
      </c>
      <c r="I21" s="12" t="str">
        <f>IF(H21&gt;20,"Problem","Comply")</f>
        <v>Problem</v>
      </c>
      <c r="J21" s="25"/>
    </row>
    <row r="22" spans="1:10" ht="15">
      <c r="A22" s="48" t="s">
        <v>37</v>
      </c>
      <c r="B22" s="45"/>
      <c r="C22" s="48">
        <v>150</v>
      </c>
      <c r="D22" s="45"/>
      <c r="E22" s="45"/>
      <c r="F22" s="45"/>
      <c r="G22" s="45"/>
      <c r="H22" s="45"/>
      <c r="I22" s="47"/>
      <c r="J22" s="27"/>
    </row>
    <row r="23" spans="1:10" ht="15">
      <c r="A23" s="54" t="s">
        <v>46</v>
      </c>
      <c r="B23" s="6">
        <v>395</v>
      </c>
      <c r="C23" s="6">
        <v>0</v>
      </c>
      <c r="D23" s="6">
        <v>0</v>
      </c>
      <c r="E23" s="6">
        <f>SUM(D23*50/100)</f>
        <v>0</v>
      </c>
      <c r="F23" s="45"/>
      <c r="G23" s="45"/>
      <c r="H23" s="45"/>
      <c r="I23" s="11"/>
      <c r="J23" s="25"/>
    </row>
    <row r="24" spans="1:10" ht="15">
      <c r="A24" s="8" t="s">
        <v>47</v>
      </c>
      <c r="B24" s="6">
        <v>258</v>
      </c>
      <c r="C24" s="6">
        <v>0</v>
      </c>
      <c r="D24" s="6">
        <v>96</v>
      </c>
      <c r="E24" s="6">
        <f>SUM(D24*50/100)</f>
        <v>48</v>
      </c>
      <c r="F24" s="45"/>
      <c r="G24" s="45"/>
      <c r="H24" s="45"/>
      <c r="I24" s="11"/>
      <c r="J24" s="25"/>
    </row>
    <row r="25" spans="1:10" ht="15">
      <c r="A25" s="8" t="s">
        <v>48</v>
      </c>
      <c r="B25" s="6">
        <v>517</v>
      </c>
      <c r="C25" s="6">
        <v>0</v>
      </c>
      <c r="D25" s="6">
        <v>0</v>
      </c>
      <c r="E25" s="6">
        <f>SUM(D25*50/100)</f>
        <v>0</v>
      </c>
      <c r="F25" s="45"/>
      <c r="G25" s="45"/>
      <c r="H25" s="45"/>
      <c r="I25" s="11"/>
      <c r="J25" s="25"/>
    </row>
    <row r="26" spans="1:10" ht="15">
      <c r="A26" s="8" t="s">
        <v>49</v>
      </c>
      <c r="B26" s="6">
        <v>411</v>
      </c>
      <c r="C26" s="6">
        <v>30</v>
      </c>
      <c r="D26" s="6">
        <v>0</v>
      </c>
      <c r="E26" s="6">
        <f>SUM(D26*50/100)</f>
        <v>0</v>
      </c>
      <c r="F26" s="45"/>
      <c r="G26" s="45"/>
      <c r="H26" s="45"/>
      <c r="I26" s="11"/>
      <c r="J26" s="25"/>
    </row>
    <row r="27" spans="1:10" s="2" customFormat="1" ht="15">
      <c r="A27" s="51" t="s">
        <v>38</v>
      </c>
      <c r="B27" s="45"/>
      <c r="C27" s="48">
        <v>150</v>
      </c>
      <c r="D27" s="45"/>
      <c r="E27" s="45"/>
      <c r="F27" s="45"/>
      <c r="G27" s="45"/>
      <c r="H27" s="45"/>
      <c r="I27" s="52"/>
      <c r="J27" s="50"/>
    </row>
    <row r="28" spans="1:10" ht="15">
      <c r="A28" s="9" t="s">
        <v>9</v>
      </c>
      <c r="B28" s="9">
        <f>SUM(B23:B26)</f>
        <v>1581</v>
      </c>
      <c r="C28" s="9">
        <f>SUM(C22:C26)-C27</f>
        <v>30</v>
      </c>
      <c r="D28" s="9">
        <f>SUM(D23:D26)</f>
        <v>96</v>
      </c>
      <c r="E28" s="9">
        <f>SUM(E23:E26)</f>
        <v>48</v>
      </c>
      <c r="F28" s="9">
        <f>+C28-E28</f>
        <v>-18</v>
      </c>
      <c r="G28" s="9">
        <f>SUM(F28*1.6)</f>
        <v>-28.8</v>
      </c>
      <c r="H28" s="10">
        <f>IF(F28=0,0,G28/B28*1000)</f>
        <v>-18.216318785578746</v>
      </c>
      <c r="I28" s="12" t="str">
        <f>IF(H28&gt;20,"Problem","Comply")</f>
        <v>Comply</v>
      </c>
      <c r="J28" s="25"/>
    </row>
    <row r="29" spans="1:10" ht="15">
      <c r="A29" s="42" t="s">
        <v>11</v>
      </c>
      <c r="B29" s="42">
        <f>+B21+B28</f>
        <v>3465</v>
      </c>
      <c r="C29" s="42">
        <f>+C28+C21</f>
        <v>66.25</v>
      </c>
      <c r="D29" s="42">
        <f>+D21+D28</f>
        <v>96</v>
      </c>
      <c r="E29" s="42">
        <f>+E21+E28</f>
        <v>48</v>
      </c>
      <c r="F29" s="42">
        <f>+C29-E29</f>
        <v>18.25</v>
      </c>
      <c r="G29" s="42">
        <f>SUM(F29*1.6)</f>
        <v>29.200000000000003</v>
      </c>
      <c r="H29" s="43">
        <f>IF(F29=0,0,G29/B29*1000)</f>
        <v>8.427128427128427</v>
      </c>
      <c r="I29" s="12" t="str">
        <f>IF(H29&gt;20,"Problem","Comply")</f>
        <v>Comply</v>
      </c>
      <c r="J29" s="25"/>
    </row>
    <row r="30" spans="1:10" s="2" customFormat="1" ht="15">
      <c r="A30" s="48" t="s">
        <v>37</v>
      </c>
      <c r="B30" s="45"/>
      <c r="C30" s="48">
        <v>150</v>
      </c>
      <c r="D30" s="45"/>
      <c r="E30" s="45"/>
      <c r="F30" s="45"/>
      <c r="G30" s="45"/>
      <c r="H30" s="45"/>
      <c r="I30" s="49"/>
      <c r="J30" s="50"/>
    </row>
    <row r="31" spans="1:10" ht="15">
      <c r="A31" s="8" t="s">
        <v>50</v>
      </c>
      <c r="B31" s="6">
        <v>422</v>
      </c>
      <c r="C31" s="6">
        <v>0</v>
      </c>
      <c r="D31" s="6">
        <v>0</v>
      </c>
      <c r="E31" s="6">
        <f>SUM(D31*50/100)</f>
        <v>0</v>
      </c>
      <c r="F31" s="45"/>
      <c r="G31" s="45"/>
      <c r="H31" s="45"/>
      <c r="I31" s="11"/>
      <c r="J31" s="25"/>
    </row>
    <row r="32" spans="1:10" ht="15">
      <c r="A32" s="8" t="s">
        <v>51</v>
      </c>
      <c r="B32" s="6">
        <v>392</v>
      </c>
      <c r="C32" s="6">
        <v>0</v>
      </c>
      <c r="D32" s="6">
        <v>0</v>
      </c>
      <c r="E32" s="6">
        <f>SUM(D32*50/100)</f>
        <v>0</v>
      </c>
      <c r="F32" s="45"/>
      <c r="G32" s="45"/>
      <c r="H32" s="45"/>
      <c r="I32" s="11"/>
      <c r="J32" s="25"/>
    </row>
    <row r="33" spans="1:10" ht="15">
      <c r="A33" s="8" t="s">
        <v>52</v>
      </c>
      <c r="B33" s="6">
        <v>384</v>
      </c>
      <c r="C33" s="6">
        <v>0</v>
      </c>
      <c r="D33" s="6">
        <v>0</v>
      </c>
      <c r="E33" s="6">
        <f>SUM(D33*50/100)</f>
        <v>0</v>
      </c>
      <c r="F33" s="45"/>
      <c r="G33" s="45"/>
      <c r="H33" s="45"/>
      <c r="I33" s="11"/>
      <c r="J33" s="25"/>
    </row>
    <row r="34" spans="1:10" ht="15">
      <c r="A34" s="8" t="s">
        <v>53</v>
      </c>
      <c r="B34" s="6">
        <v>430</v>
      </c>
      <c r="C34" s="6">
        <v>0</v>
      </c>
      <c r="D34" s="6">
        <v>96</v>
      </c>
      <c r="E34" s="6">
        <f>SUM(D34*50/100)</f>
        <v>48</v>
      </c>
      <c r="F34" s="45"/>
      <c r="G34" s="45"/>
      <c r="H34" s="45"/>
      <c r="I34" s="11"/>
      <c r="J34" s="25"/>
    </row>
    <row r="35" spans="1:10" s="2" customFormat="1" ht="15">
      <c r="A35" s="51" t="s">
        <v>38</v>
      </c>
      <c r="B35" s="45"/>
      <c r="C35" s="48">
        <v>115</v>
      </c>
      <c r="D35" s="45"/>
      <c r="E35" s="45"/>
      <c r="F35" s="45"/>
      <c r="G35" s="45"/>
      <c r="H35" s="45"/>
      <c r="I35" s="52"/>
      <c r="J35" s="50"/>
    </row>
    <row r="36" spans="1:10" ht="15">
      <c r="A36" s="9" t="s">
        <v>10</v>
      </c>
      <c r="B36" s="9">
        <f>SUM(B31:B34)</f>
        <v>1628</v>
      </c>
      <c r="C36" s="9">
        <f>SUM(C30:C34)-C35</f>
        <v>35</v>
      </c>
      <c r="D36" s="9">
        <f>SUM(D31:D34)</f>
        <v>96</v>
      </c>
      <c r="E36" s="9">
        <f>SUM(E31:E34)</f>
        <v>48</v>
      </c>
      <c r="F36" s="9">
        <f>+C36-E36</f>
        <v>-13</v>
      </c>
      <c r="G36" s="9">
        <f>SUM(F36*1.6)</f>
        <v>-20.8</v>
      </c>
      <c r="H36" s="10">
        <f>IF(F36=0,0,G36/B36*1000)</f>
        <v>-12.776412776412776</v>
      </c>
      <c r="I36" s="12" t="str">
        <f>IF(H36&gt;20,"Problem","Comply")</f>
        <v>Comply</v>
      </c>
      <c r="J36" s="25"/>
    </row>
    <row r="37" spans="1:10" ht="15">
      <c r="A37" s="42" t="s">
        <v>11</v>
      </c>
      <c r="B37" s="42">
        <f>+B29+B36</f>
        <v>5093</v>
      </c>
      <c r="C37" s="42">
        <f>+C36+C29</f>
        <v>101.25</v>
      </c>
      <c r="D37" s="42">
        <f>+D29+D36</f>
        <v>192</v>
      </c>
      <c r="E37" s="42">
        <f>+E29+E36</f>
        <v>96</v>
      </c>
      <c r="F37" s="42">
        <f>+C37-E37</f>
        <v>5.25</v>
      </c>
      <c r="G37" s="42">
        <f>SUM(F37*1.6)</f>
        <v>8.4</v>
      </c>
      <c r="H37" s="43">
        <f>IF(F37=0,0,G37/B37*1000)</f>
        <v>1.649322599646574</v>
      </c>
      <c r="I37" s="12" t="str">
        <f>IF(H37&gt;20,"Problem","Comply")</f>
        <v>Comply</v>
      </c>
      <c r="J37" s="25"/>
    </row>
    <row r="38" spans="1:10" ht="15">
      <c r="A38" s="48" t="s">
        <v>37</v>
      </c>
      <c r="B38" s="45"/>
      <c r="C38" s="48">
        <v>115</v>
      </c>
      <c r="D38" s="45"/>
      <c r="E38" s="45"/>
      <c r="F38" s="45"/>
      <c r="G38" s="45"/>
      <c r="H38" s="45"/>
      <c r="I38" s="47"/>
      <c r="J38" s="25"/>
    </row>
    <row r="39" spans="1:10" ht="15">
      <c r="A39" s="8" t="s">
        <v>54</v>
      </c>
      <c r="B39" s="6">
        <v>497</v>
      </c>
      <c r="C39" s="6">
        <v>30</v>
      </c>
      <c r="D39" s="6">
        <v>0</v>
      </c>
      <c r="E39" s="6">
        <f>SUM(D39*50/100)</f>
        <v>0</v>
      </c>
      <c r="F39" s="45"/>
      <c r="G39" s="45"/>
      <c r="H39" s="45"/>
      <c r="I39" s="11"/>
      <c r="J39" s="25"/>
    </row>
    <row r="40" spans="1:10" ht="15">
      <c r="A40" s="8" t="s">
        <v>55</v>
      </c>
      <c r="B40" s="6">
        <v>477</v>
      </c>
      <c r="C40" s="6">
        <v>0</v>
      </c>
      <c r="D40" s="6">
        <v>0</v>
      </c>
      <c r="E40" s="6">
        <f>SUM(D40*50/100)</f>
        <v>0</v>
      </c>
      <c r="F40" s="45"/>
      <c r="G40" s="45"/>
      <c r="H40" s="45"/>
      <c r="I40" s="11"/>
      <c r="J40" s="25"/>
    </row>
    <row r="41" spans="1:10" ht="15">
      <c r="A41" s="8" t="s">
        <v>56</v>
      </c>
      <c r="B41" s="6">
        <v>633</v>
      </c>
      <c r="C41" s="6">
        <v>0</v>
      </c>
      <c r="D41" s="6">
        <v>0</v>
      </c>
      <c r="E41" s="6">
        <f>SUM(D41*50/100)</f>
        <v>0</v>
      </c>
      <c r="F41" s="45"/>
      <c r="G41" s="45"/>
      <c r="H41" s="45"/>
      <c r="I41" s="11"/>
      <c r="J41" s="25"/>
    </row>
    <row r="42" spans="1:10" ht="15">
      <c r="A42" s="8" t="s">
        <v>57</v>
      </c>
      <c r="B42" s="6">
        <v>489</v>
      </c>
      <c r="C42" s="6">
        <v>0</v>
      </c>
      <c r="D42" s="6">
        <v>0</v>
      </c>
      <c r="E42" s="6">
        <f>SUM(D42*50/100)</f>
        <v>0</v>
      </c>
      <c r="F42" s="45"/>
      <c r="G42" s="45"/>
      <c r="H42" s="45"/>
      <c r="I42" s="11"/>
      <c r="J42" s="25"/>
    </row>
    <row r="43" spans="1:10" ht="15">
      <c r="A43" s="55" t="s">
        <v>58</v>
      </c>
      <c r="B43" s="6">
        <v>371</v>
      </c>
      <c r="C43" s="6">
        <v>0</v>
      </c>
      <c r="D43" s="6">
        <v>0</v>
      </c>
      <c r="E43" s="6">
        <f>SUM(D43*50/100)</f>
        <v>0</v>
      </c>
      <c r="F43" s="45"/>
      <c r="G43" s="45"/>
      <c r="H43" s="45"/>
      <c r="I43" s="11"/>
      <c r="J43" s="25"/>
    </row>
    <row r="44" spans="1:10" ht="15">
      <c r="A44" s="51" t="s">
        <v>38</v>
      </c>
      <c r="B44" s="45"/>
      <c r="C44" s="48">
        <v>90</v>
      </c>
      <c r="D44" s="45"/>
      <c r="E44" s="45"/>
      <c r="F44" s="45"/>
      <c r="G44" s="45"/>
      <c r="H44" s="45"/>
      <c r="I44" s="11"/>
      <c r="J44" s="25"/>
    </row>
    <row r="45" spans="1:10" ht="15">
      <c r="A45" s="9" t="s">
        <v>12</v>
      </c>
      <c r="B45" s="9">
        <f>SUM(B39:B43)</f>
        <v>2467</v>
      </c>
      <c r="C45" s="9">
        <f>SUM(C38:C43)-C44</f>
        <v>55</v>
      </c>
      <c r="D45" s="9">
        <f>SUM(D39:D43)</f>
        <v>0</v>
      </c>
      <c r="E45" s="9">
        <f>SUM(E39:E43)</f>
        <v>0</v>
      </c>
      <c r="F45" s="9">
        <f>+C45-E45</f>
        <v>55</v>
      </c>
      <c r="G45" s="9">
        <f>SUM(F45*1.6)</f>
        <v>88</v>
      </c>
      <c r="H45" s="10">
        <f>IF(F45=0,0,G45/B45*1000)</f>
        <v>35.6708552898257</v>
      </c>
      <c r="I45" s="12" t="str">
        <f>IF(H45&gt;20,"Problem","Comply")</f>
        <v>Problem</v>
      </c>
      <c r="J45" s="25"/>
    </row>
    <row r="46" spans="1:10" ht="15">
      <c r="A46" s="42" t="s">
        <v>11</v>
      </c>
      <c r="B46" s="42">
        <f>+B37+B45</f>
        <v>7560</v>
      </c>
      <c r="C46" s="42">
        <f>+C45+C37</f>
        <v>156.25</v>
      </c>
      <c r="D46" s="42">
        <f>+D37+D45</f>
        <v>192</v>
      </c>
      <c r="E46" s="42">
        <f>+E37+E45</f>
        <v>96</v>
      </c>
      <c r="F46" s="42">
        <f>+C46-E46</f>
        <v>60.25</v>
      </c>
      <c r="G46" s="42">
        <f>SUM(F46*1.6)</f>
        <v>96.4</v>
      </c>
      <c r="H46" s="43">
        <f>IF(F46=0,0,G46/B46*1000)</f>
        <v>12.751322751322752</v>
      </c>
      <c r="I46" s="12" t="str">
        <f>IF(H46&gt;20,"Problem","Comply")</f>
        <v>Comply</v>
      </c>
      <c r="J46" s="25"/>
    </row>
    <row r="47" spans="1:10" ht="15">
      <c r="A47" s="48" t="s">
        <v>37</v>
      </c>
      <c r="B47" s="45"/>
      <c r="C47" s="48">
        <v>90</v>
      </c>
      <c r="D47" s="45"/>
      <c r="E47" s="45"/>
      <c r="F47" s="45"/>
      <c r="G47" s="45"/>
      <c r="H47" s="45"/>
      <c r="I47" s="47"/>
      <c r="J47" s="25"/>
    </row>
    <row r="48" spans="1:10" ht="15">
      <c r="A48" s="8" t="s">
        <v>59</v>
      </c>
      <c r="B48" s="6">
        <v>434</v>
      </c>
      <c r="C48" s="6">
        <v>30</v>
      </c>
      <c r="D48" s="6">
        <v>0</v>
      </c>
      <c r="E48" s="6">
        <f>SUM(D48*50/100)</f>
        <v>0</v>
      </c>
      <c r="F48" s="45"/>
      <c r="G48" s="45"/>
      <c r="H48" s="45"/>
      <c r="I48" s="11"/>
      <c r="J48" s="25"/>
    </row>
    <row r="49" spans="1:10" ht="15">
      <c r="A49" s="8" t="s">
        <v>60</v>
      </c>
      <c r="B49" s="6">
        <v>416</v>
      </c>
      <c r="C49" s="6">
        <v>0</v>
      </c>
      <c r="D49" s="6">
        <v>0</v>
      </c>
      <c r="E49" s="6">
        <f>SUM(D49*50/100)</f>
        <v>0</v>
      </c>
      <c r="F49" s="45"/>
      <c r="G49" s="45"/>
      <c r="H49" s="45"/>
      <c r="I49" s="11"/>
      <c r="J49" s="25"/>
    </row>
    <row r="50" spans="1:10" ht="15">
      <c r="A50" s="8" t="s">
        <v>61</v>
      </c>
      <c r="B50" s="6">
        <v>443</v>
      </c>
      <c r="C50" s="6">
        <v>20</v>
      </c>
      <c r="D50" s="6">
        <v>0</v>
      </c>
      <c r="E50" s="6">
        <f>SUM(D50*50/100)</f>
        <v>0</v>
      </c>
      <c r="F50" s="45"/>
      <c r="G50" s="45"/>
      <c r="H50" s="45"/>
      <c r="I50" s="11"/>
      <c r="J50" s="25"/>
    </row>
    <row r="51" spans="1:10" ht="15">
      <c r="A51" s="8" t="s">
        <v>62</v>
      </c>
      <c r="B51" s="6">
        <v>408</v>
      </c>
      <c r="C51" s="6">
        <v>0</v>
      </c>
      <c r="D51" s="6">
        <v>0</v>
      </c>
      <c r="E51" s="6">
        <f>SUM(D51*50/100)</f>
        <v>0</v>
      </c>
      <c r="F51" s="45"/>
      <c r="G51" s="45"/>
      <c r="H51" s="45"/>
      <c r="I51" s="11"/>
      <c r="J51" s="25"/>
    </row>
    <row r="52" spans="1:10" ht="15">
      <c r="A52" s="51" t="s">
        <v>38</v>
      </c>
      <c r="B52" s="45"/>
      <c r="C52" s="48">
        <v>120</v>
      </c>
      <c r="D52" s="45"/>
      <c r="E52" s="45"/>
      <c r="F52" s="45"/>
      <c r="G52" s="45"/>
      <c r="H52" s="45"/>
      <c r="I52" s="11"/>
      <c r="J52" s="25"/>
    </row>
    <row r="53" spans="1:10" ht="15">
      <c r="A53" s="9" t="s">
        <v>13</v>
      </c>
      <c r="B53" s="9">
        <f>SUM(B48:B51)</f>
        <v>1701</v>
      </c>
      <c r="C53" s="9">
        <f>SUM(C47:C51)-C52</f>
        <v>20</v>
      </c>
      <c r="D53" s="9">
        <f>SUM(D48:D51)</f>
        <v>0</v>
      </c>
      <c r="E53" s="9">
        <f>SUM(E48:E51)</f>
        <v>0</v>
      </c>
      <c r="F53" s="9">
        <f>+C53-E53</f>
        <v>20</v>
      </c>
      <c r="G53" s="9">
        <f>SUM(F53*1.6)</f>
        <v>32</v>
      </c>
      <c r="H53" s="10">
        <f>IF(F53=0,0,G53/B53*1000)</f>
        <v>18.8124632569077</v>
      </c>
      <c r="I53" s="12" t="str">
        <f>IF(H53&gt;20,"Problem","Comply")</f>
        <v>Comply</v>
      </c>
      <c r="J53" s="25"/>
    </row>
    <row r="54" spans="1:10" ht="15">
      <c r="A54" s="42" t="s">
        <v>11</v>
      </c>
      <c r="B54" s="42">
        <f>+B46+B53</f>
        <v>9261</v>
      </c>
      <c r="C54" s="42">
        <f>+C53+C46</f>
        <v>176.25</v>
      </c>
      <c r="D54" s="46">
        <f>+D46+D53</f>
        <v>192</v>
      </c>
      <c r="E54" s="42">
        <f>+E46+E53</f>
        <v>96</v>
      </c>
      <c r="F54" s="42">
        <f>+C54-E54</f>
        <v>80.25</v>
      </c>
      <c r="G54" s="42">
        <f>SUM(F54*1.6)</f>
        <v>128.4</v>
      </c>
      <c r="H54" s="43">
        <f>IF(F54=0,0,G54/B54*1000)</f>
        <v>13.864593456430192</v>
      </c>
      <c r="I54" s="12" t="str">
        <f>IF(H54&gt;20,"Problem","Comply")</f>
        <v>Comply</v>
      </c>
      <c r="J54" s="25"/>
    </row>
    <row r="55" spans="1:10" ht="15">
      <c r="A55" s="48" t="s">
        <v>37</v>
      </c>
      <c r="B55" s="45"/>
      <c r="C55" s="48">
        <v>120</v>
      </c>
      <c r="D55" s="45"/>
      <c r="E55" s="45"/>
      <c r="F55" s="45"/>
      <c r="G55" s="45"/>
      <c r="H55" s="45"/>
      <c r="I55" s="47"/>
      <c r="J55" s="25"/>
    </row>
    <row r="56" spans="1:10" ht="15">
      <c r="A56" s="8" t="s">
        <v>63</v>
      </c>
      <c r="B56" s="6">
        <v>360</v>
      </c>
      <c r="C56" s="6">
        <v>0</v>
      </c>
      <c r="D56" s="6">
        <v>0</v>
      </c>
      <c r="E56" s="6">
        <f>SUM(D56*50/100)</f>
        <v>0</v>
      </c>
      <c r="F56" s="45"/>
      <c r="G56" s="45"/>
      <c r="H56" s="45"/>
      <c r="I56" s="11"/>
      <c r="J56" s="25"/>
    </row>
    <row r="57" spans="1:10" ht="15">
      <c r="A57" s="8" t="s">
        <v>64</v>
      </c>
      <c r="B57" s="6">
        <v>490</v>
      </c>
      <c r="C57" s="6">
        <v>0</v>
      </c>
      <c r="D57" s="6">
        <v>0</v>
      </c>
      <c r="E57" s="6">
        <f>SUM(D57*50/100)</f>
        <v>0</v>
      </c>
      <c r="F57" s="45"/>
      <c r="G57" s="45"/>
      <c r="H57" s="45"/>
      <c r="I57" s="11"/>
      <c r="J57" s="25"/>
    </row>
    <row r="58" spans="1:10" ht="15">
      <c r="A58" s="8" t="s">
        <v>65</v>
      </c>
      <c r="B58" s="6">
        <v>501</v>
      </c>
      <c r="C58" s="6">
        <v>0</v>
      </c>
      <c r="D58" s="6">
        <v>120</v>
      </c>
      <c r="E58" s="6">
        <f>SUM(D58*50/100)</f>
        <v>60</v>
      </c>
      <c r="F58" s="45"/>
      <c r="G58" s="45"/>
      <c r="H58" s="45"/>
      <c r="I58" s="11"/>
      <c r="J58" s="25"/>
    </row>
    <row r="59" spans="1:10" ht="15">
      <c r="A59" s="8" t="s">
        <v>66</v>
      </c>
      <c r="B59" s="6">
        <v>571</v>
      </c>
      <c r="C59" s="6">
        <v>0</v>
      </c>
      <c r="D59" s="6">
        <v>0</v>
      </c>
      <c r="E59" s="6">
        <f>SUM(D59*50/100)</f>
        <v>0</v>
      </c>
      <c r="F59" s="45"/>
      <c r="G59" s="45"/>
      <c r="H59" s="45"/>
      <c r="I59" s="11"/>
      <c r="J59" s="25"/>
    </row>
    <row r="60" spans="1:10" ht="15">
      <c r="A60" s="51" t="s">
        <v>38</v>
      </c>
      <c r="B60" s="45"/>
      <c r="C60" s="48">
        <v>65</v>
      </c>
      <c r="D60" s="45"/>
      <c r="E60" s="45"/>
      <c r="F60" s="45"/>
      <c r="G60" s="45"/>
      <c r="H60" s="45"/>
      <c r="I60" s="11"/>
      <c r="J60" s="25"/>
    </row>
    <row r="61" spans="1:10" ht="15">
      <c r="A61" s="9" t="s">
        <v>14</v>
      </c>
      <c r="B61" s="9">
        <f>SUM(B56:B59)</f>
        <v>1922</v>
      </c>
      <c r="C61" s="9">
        <f>SUM(C55:C59)-C60</f>
        <v>55</v>
      </c>
      <c r="D61" s="9">
        <f>SUM(D56:D59)</f>
        <v>120</v>
      </c>
      <c r="E61" s="9">
        <f>SUM(E56:E59)</f>
        <v>60</v>
      </c>
      <c r="F61" s="9">
        <f>+C61-E61</f>
        <v>-5</v>
      </c>
      <c r="G61" s="9">
        <f>SUM(F61*1.6)</f>
        <v>-8</v>
      </c>
      <c r="H61" s="10">
        <f>IF(F61=0,0,G61/B61*1000)</f>
        <v>-4.162330905306972</v>
      </c>
      <c r="I61" s="12" t="str">
        <f>IF(H61&gt;20,"Problem","Comply")</f>
        <v>Comply</v>
      </c>
      <c r="J61" s="25"/>
    </row>
    <row r="62" spans="1:10" ht="15">
      <c r="A62" s="42" t="s">
        <v>11</v>
      </c>
      <c r="B62" s="42">
        <f>+B54+B61</f>
        <v>11183</v>
      </c>
      <c r="C62" s="42">
        <f>+C61+C54</f>
        <v>231.25</v>
      </c>
      <c r="D62" s="42">
        <f>+D54+D61</f>
        <v>312</v>
      </c>
      <c r="E62" s="42">
        <f>+E54+E61</f>
        <v>156</v>
      </c>
      <c r="F62" s="42">
        <f>+C62-E62</f>
        <v>75.25</v>
      </c>
      <c r="G62" s="42">
        <f>SUM(F62*1.6)</f>
        <v>120.4</v>
      </c>
      <c r="H62" s="43">
        <f>IF(F62=0,0,G62/B62*1000)</f>
        <v>10.766341768756147</v>
      </c>
      <c r="I62" s="12" t="str">
        <f>IF(H62&gt;20,"Problem","Comply")</f>
        <v>Comply</v>
      </c>
      <c r="J62" s="25"/>
    </row>
    <row r="63" spans="1:10" ht="15">
      <c r="A63" s="48" t="s">
        <v>37</v>
      </c>
      <c r="B63" s="45"/>
      <c r="C63" s="48">
        <v>65</v>
      </c>
      <c r="D63" s="45"/>
      <c r="E63" s="45"/>
      <c r="F63" s="45"/>
      <c r="G63" s="45"/>
      <c r="H63" s="45"/>
      <c r="I63" s="47"/>
      <c r="J63" s="25"/>
    </row>
    <row r="64" spans="1:10" ht="15">
      <c r="A64" s="8" t="s">
        <v>67</v>
      </c>
      <c r="B64" s="6">
        <v>382</v>
      </c>
      <c r="C64" s="6">
        <v>0</v>
      </c>
      <c r="D64" s="6">
        <v>0</v>
      </c>
      <c r="E64" s="6">
        <f>SUM(D64*50/100)</f>
        <v>0</v>
      </c>
      <c r="F64" s="45"/>
      <c r="G64" s="45"/>
      <c r="H64" s="45"/>
      <c r="I64" s="11"/>
      <c r="J64" s="25"/>
    </row>
    <row r="65" spans="1:10" ht="15">
      <c r="A65" s="8" t="s">
        <v>68</v>
      </c>
      <c r="B65" s="6">
        <v>400</v>
      </c>
      <c r="C65" s="6">
        <v>30</v>
      </c>
      <c r="D65" s="6">
        <v>0</v>
      </c>
      <c r="E65" s="6">
        <f>SUM(D65*50/100)</f>
        <v>0</v>
      </c>
      <c r="F65" s="45"/>
      <c r="G65" s="45"/>
      <c r="H65" s="45"/>
      <c r="I65" s="11"/>
      <c r="J65" s="25"/>
    </row>
    <row r="66" spans="1:10" ht="15">
      <c r="A66" s="8" t="s">
        <v>69</v>
      </c>
      <c r="B66" s="6">
        <v>499</v>
      </c>
      <c r="C66" s="6">
        <v>0</v>
      </c>
      <c r="D66" s="6">
        <v>0</v>
      </c>
      <c r="E66" s="6">
        <f>SUM(D66*50/100)</f>
        <v>0</v>
      </c>
      <c r="F66" s="45"/>
      <c r="G66" s="45"/>
      <c r="H66" s="45"/>
      <c r="I66" s="11"/>
      <c r="J66" s="25"/>
    </row>
    <row r="67" spans="1:10" ht="15">
      <c r="A67" s="8" t="s">
        <v>70</v>
      </c>
      <c r="B67" s="6">
        <v>351</v>
      </c>
      <c r="C67" s="6">
        <v>0</v>
      </c>
      <c r="D67" s="6">
        <v>96</v>
      </c>
      <c r="E67" s="6">
        <f>SUM(D67*50/100)</f>
        <v>48</v>
      </c>
      <c r="F67" s="45"/>
      <c r="G67" s="45"/>
      <c r="H67" s="45"/>
      <c r="I67" s="11"/>
      <c r="J67" s="25"/>
    </row>
    <row r="68" spans="1:10" ht="15">
      <c r="A68" s="8" t="s">
        <v>71</v>
      </c>
      <c r="B68" s="6">
        <v>488</v>
      </c>
      <c r="C68" s="6">
        <v>45</v>
      </c>
      <c r="D68" s="6">
        <v>0</v>
      </c>
      <c r="E68" s="6">
        <f>SUM(D68*50/100)</f>
        <v>0</v>
      </c>
      <c r="F68" s="45"/>
      <c r="G68" s="45"/>
      <c r="H68" s="45"/>
      <c r="I68" s="11"/>
      <c r="J68" s="25"/>
    </row>
    <row r="69" spans="1:10" ht="15">
      <c r="A69" s="51" t="s">
        <v>38</v>
      </c>
      <c r="B69" s="45"/>
      <c r="C69" s="48">
        <v>105</v>
      </c>
      <c r="D69" s="45"/>
      <c r="E69" s="45"/>
      <c r="F69" s="45"/>
      <c r="G69" s="45"/>
      <c r="H69" s="45"/>
      <c r="I69" s="11"/>
      <c r="J69" s="25"/>
    </row>
    <row r="70" spans="1:10" ht="15">
      <c r="A70" s="9" t="s">
        <v>15</v>
      </c>
      <c r="B70" s="9">
        <f>SUM(B64:B68)</f>
        <v>2120</v>
      </c>
      <c r="C70" s="9">
        <f>SUM(C63:C68)-C69</f>
        <v>35</v>
      </c>
      <c r="D70" s="9">
        <f>SUM(D64:D68)</f>
        <v>96</v>
      </c>
      <c r="E70" s="9">
        <f>SUM(E64:E68)</f>
        <v>48</v>
      </c>
      <c r="F70" s="9">
        <f>+C70-E70</f>
        <v>-13</v>
      </c>
      <c r="G70" s="9">
        <f>SUM(F70*1.6)</f>
        <v>-20.8</v>
      </c>
      <c r="H70" s="10">
        <f>IF(F70=0,0,G70/B70*1000)</f>
        <v>-9.811320754716983</v>
      </c>
      <c r="I70" s="12" t="str">
        <f>IF(H70&gt;20,"Problem","Comply")</f>
        <v>Comply</v>
      </c>
      <c r="J70" s="25"/>
    </row>
    <row r="71" spans="1:10" s="2" customFormat="1" ht="15">
      <c r="A71" s="42" t="s">
        <v>11</v>
      </c>
      <c r="B71" s="42">
        <f>+B62+B70</f>
        <v>13303</v>
      </c>
      <c r="C71" s="42">
        <f>+C70+C62</f>
        <v>266.25</v>
      </c>
      <c r="D71" s="42">
        <f>+D62+D70</f>
        <v>408</v>
      </c>
      <c r="E71" s="42">
        <f>+E62+E70</f>
        <v>204</v>
      </c>
      <c r="F71" s="42">
        <f>+C71-E71</f>
        <v>62.25</v>
      </c>
      <c r="G71" s="42">
        <f>SUM(F71*1.6)</f>
        <v>99.60000000000001</v>
      </c>
      <c r="H71" s="43">
        <f>IF(F71=0,0,G71/B71*1000)</f>
        <v>7.487033000075171</v>
      </c>
      <c r="I71" s="12" t="str">
        <f>IF(H71&gt;20,"Problem","Comply")</f>
        <v>Comply</v>
      </c>
      <c r="J71" s="25"/>
    </row>
    <row r="72" spans="1:10" ht="15">
      <c r="A72" s="5"/>
      <c r="B72" s="5"/>
      <c r="C72" s="5"/>
      <c r="D72" s="5"/>
      <c r="E72" s="5"/>
      <c r="F72" s="5"/>
      <c r="G72" s="5"/>
      <c r="H72" s="5"/>
      <c r="I72" s="11"/>
      <c r="J72" s="25"/>
    </row>
    <row r="73" spans="1:10" ht="15">
      <c r="A73" s="5"/>
      <c r="B73" s="5"/>
      <c r="C73" s="5"/>
      <c r="D73" s="5"/>
      <c r="E73" s="5"/>
      <c r="F73" s="5"/>
      <c r="G73" s="5"/>
      <c r="H73" s="5"/>
      <c r="I73" s="11"/>
      <c r="J73" s="25"/>
    </row>
    <row r="74" spans="1:10" ht="15">
      <c r="A74" s="5"/>
      <c r="B74" s="5"/>
      <c r="C74" s="5"/>
      <c r="D74" s="5"/>
      <c r="E74" s="5"/>
      <c r="F74" s="5"/>
      <c r="G74" s="5"/>
      <c r="H74" s="5"/>
      <c r="I74" s="11"/>
      <c r="J74" s="25"/>
    </row>
    <row r="75" spans="1:10" ht="15">
      <c r="A75" s="5"/>
      <c r="B75" s="5"/>
      <c r="C75" s="5"/>
      <c r="D75" s="5"/>
      <c r="E75" s="5"/>
      <c r="F75" s="5"/>
      <c r="G75" s="5"/>
      <c r="H75" s="5"/>
      <c r="I75" s="11"/>
      <c r="J75" s="25"/>
    </row>
    <row r="76" spans="1:10" ht="15">
      <c r="A76" s="24"/>
      <c r="B76" s="5"/>
      <c r="C76" s="5"/>
      <c r="D76" s="5"/>
      <c r="E76" s="5"/>
      <c r="F76" s="5"/>
      <c r="G76" s="5"/>
      <c r="H76" s="5"/>
      <c r="I76" s="11"/>
      <c r="J76" s="25"/>
    </row>
    <row r="77" spans="1:10" ht="15">
      <c r="A77" s="5"/>
      <c r="B77" s="5"/>
      <c r="C77" s="5"/>
      <c r="D77" s="5"/>
      <c r="E77" s="5"/>
      <c r="F77" s="5"/>
      <c r="G77" s="5"/>
      <c r="H77" s="5"/>
      <c r="I77" s="11"/>
      <c r="J77" s="25"/>
    </row>
    <row r="78" spans="1:10" ht="15">
      <c r="A78" s="24" t="s">
        <v>17</v>
      </c>
      <c r="B78" s="5"/>
      <c r="C78" s="5"/>
      <c r="D78" s="5"/>
      <c r="E78" s="5"/>
      <c r="F78" s="5"/>
      <c r="G78" s="5"/>
      <c r="H78" s="5"/>
      <c r="I78" s="11"/>
      <c r="J78" s="25"/>
    </row>
    <row r="79" spans="1:10" ht="15">
      <c r="A79" s="5"/>
      <c r="B79" s="5"/>
      <c r="C79" s="5"/>
      <c r="D79" s="5"/>
      <c r="E79" s="5"/>
      <c r="F79" s="5"/>
      <c r="G79" s="5"/>
      <c r="H79" s="5"/>
      <c r="I79" s="11"/>
      <c r="J79" s="25"/>
    </row>
    <row r="80" spans="1:10" ht="15">
      <c r="A80" s="6"/>
      <c r="B80" s="7">
        <v>1</v>
      </c>
      <c r="C80" s="7">
        <v>2</v>
      </c>
      <c r="D80" s="7">
        <v>3</v>
      </c>
      <c r="E80" s="7">
        <v>4</v>
      </c>
      <c r="F80" s="7">
        <v>5</v>
      </c>
      <c r="G80" s="7">
        <v>6</v>
      </c>
      <c r="H80" s="7">
        <v>7</v>
      </c>
      <c r="I80" s="12">
        <v>8</v>
      </c>
      <c r="J80" s="25"/>
    </row>
    <row r="81" spans="1:10" s="1" customFormat="1" ht="45" customHeight="1">
      <c r="A81" s="13" t="s">
        <v>5</v>
      </c>
      <c r="B81" s="14" t="s">
        <v>6</v>
      </c>
      <c r="C81" s="14" t="s">
        <v>7</v>
      </c>
      <c r="D81" s="14" t="s">
        <v>8</v>
      </c>
      <c r="E81" s="33" t="s">
        <v>39</v>
      </c>
      <c r="F81" s="37" t="s">
        <v>28</v>
      </c>
      <c r="G81" s="37" t="s">
        <v>29</v>
      </c>
      <c r="H81" s="41" t="s">
        <v>35</v>
      </c>
      <c r="I81" s="36" t="s">
        <v>23</v>
      </c>
      <c r="J81" s="26"/>
    </row>
    <row r="82" spans="1:10" s="1" customFormat="1" ht="17.25" customHeight="1">
      <c r="A82" s="13"/>
      <c r="B82" s="14"/>
      <c r="C82" s="14"/>
      <c r="D82" s="14"/>
      <c r="E82" s="33"/>
      <c r="F82" s="38" t="s">
        <v>32</v>
      </c>
      <c r="G82" s="38" t="s">
        <v>30</v>
      </c>
      <c r="H82" s="38" t="s">
        <v>31</v>
      </c>
      <c r="I82" s="32"/>
      <c r="J82" s="26"/>
    </row>
    <row r="83" spans="1:10" s="1" customFormat="1" ht="17.25" customHeight="1">
      <c r="A83" s="48" t="s">
        <v>37</v>
      </c>
      <c r="B83" s="45"/>
      <c r="C83" s="48">
        <v>105</v>
      </c>
      <c r="D83" s="45"/>
      <c r="E83" s="45"/>
      <c r="F83" s="45"/>
      <c r="G83" s="45"/>
      <c r="H83" s="45"/>
      <c r="I83" s="32"/>
      <c r="J83" s="26"/>
    </row>
    <row r="84" spans="1:10" ht="15">
      <c r="A84" s="8" t="s">
        <v>72</v>
      </c>
      <c r="B84" s="6">
        <v>508</v>
      </c>
      <c r="C84" s="6">
        <v>0</v>
      </c>
      <c r="D84" s="6">
        <v>0</v>
      </c>
      <c r="E84" s="6">
        <f>SUM(D84*50/100)</f>
        <v>0</v>
      </c>
      <c r="F84" s="45"/>
      <c r="G84" s="45"/>
      <c r="H84" s="45"/>
      <c r="I84" s="11"/>
      <c r="J84" s="25"/>
    </row>
    <row r="85" spans="1:10" ht="15">
      <c r="A85" s="8" t="s">
        <v>73</v>
      </c>
      <c r="B85" s="6">
        <v>543</v>
      </c>
      <c r="C85" s="6">
        <v>50</v>
      </c>
      <c r="D85" s="6">
        <v>0</v>
      </c>
      <c r="E85" s="6">
        <f>SUM(D85*50/100)</f>
        <v>0</v>
      </c>
      <c r="F85" s="45"/>
      <c r="G85" s="45"/>
      <c r="H85" s="45"/>
      <c r="I85" s="11"/>
      <c r="J85" s="25"/>
    </row>
    <row r="86" spans="1:10" ht="15">
      <c r="A86" s="8" t="s">
        <v>74</v>
      </c>
      <c r="B86" s="6">
        <v>539</v>
      </c>
      <c r="C86" s="6">
        <v>0</v>
      </c>
      <c r="D86" s="6">
        <v>0</v>
      </c>
      <c r="E86" s="6">
        <f>SUM(D86*50/100)</f>
        <v>0</v>
      </c>
      <c r="F86" s="45"/>
      <c r="G86" s="45"/>
      <c r="H86" s="45"/>
      <c r="I86" s="11"/>
      <c r="J86" s="25"/>
    </row>
    <row r="87" spans="1:10" ht="15">
      <c r="A87" s="8" t="s">
        <v>75</v>
      </c>
      <c r="B87" s="6">
        <v>403</v>
      </c>
      <c r="C87" s="6">
        <v>0</v>
      </c>
      <c r="D87" s="6">
        <v>0</v>
      </c>
      <c r="E87" s="6">
        <f>SUM(D87*50/100)</f>
        <v>0</v>
      </c>
      <c r="F87" s="45"/>
      <c r="G87" s="45"/>
      <c r="H87" s="45"/>
      <c r="I87" s="11"/>
      <c r="J87" s="25"/>
    </row>
    <row r="88" spans="1:10" ht="15">
      <c r="A88" s="51" t="s">
        <v>38</v>
      </c>
      <c r="B88" s="45"/>
      <c r="C88" s="48">
        <v>135</v>
      </c>
      <c r="D88" s="45"/>
      <c r="E88" s="45"/>
      <c r="F88" s="45"/>
      <c r="G88" s="45"/>
      <c r="H88" s="45"/>
      <c r="I88" s="11"/>
      <c r="J88" s="25"/>
    </row>
    <row r="89" spans="1:10" ht="15">
      <c r="A89" s="9" t="s">
        <v>16</v>
      </c>
      <c r="B89" s="9">
        <f>SUM(B84:B87)</f>
        <v>1993</v>
      </c>
      <c r="C89" s="9">
        <f>SUM(C83:C87)-C88</f>
        <v>20</v>
      </c>
      <c r="D89" s="9">
        <f>SUM(D84:D87)</f>
        <v>0</v>
      </c>
      <c r="E89" s="9">
        <f>SUM(E84:E87)</f>
        <v>0</v>
      </c>
      <c r="F89" s="9">
        <f>+C89-E89</f>
        <v>20</v>
      </c>
      <c r="G89" s="9">
        <f>SUM(F89*1.6)</f>
        <v>32</v>
      </c>
      <c r="H89" s="10">
        <f>IF(F89=0,0,G89/B89*1000)</f>
        <v>16.056196688409432</v>
      </c>
      <c r="I89" s="12" t="str">
        <f>IF(H89&gt;20,"Problem","Comply")</f>
        <v>Comply</v>
      </c>
      <c r="J89" s="25"/>
    </row>
    <row r="90" spans="1:10" ht="15">
      <c r="A90" s="42" t="s">
        <v>11</v>
      </c>
      <c r="B90" s="42">
        <f>+B71+B89</f>
        <v>15296</v>
      </c>
      <c r="C90" s="42">
        <f>+C71+C89</f>
        <v>286.25</v>
      </c>
      <c r="D90" s="42">
        <f>+D71+D89</f>
        <v>408</v>
      </c>
      <c r="E90" s="42">
        <f>+E71+E89</f>
        <v>204</v>
      </c>
      <c r="F90" s="42">
        <f>+C90-E90</f>
        <v>82.25</v>
      </c>
      <c r="G90" s="42">
        <f>SUM(F90*1.6)</f>
        <v>131.6</v>
      </c>
      <c r="H90" s="43">
        <f>IF(F90=0,0,G90/B90*1000)</f>
        <v>8.603556485355648</v>
      </c>
      <c r="I90" s="12" t="str">
        <f>IF(H90&gt;20,"Problem","Comply")</f>
        <v>Comply</v>
      </c>
      <c r="J90" s="25"/>
    </row>
    <row r="91" spans="1:10" ht="15">
      <c r="A91" s="48" t="s">
        <v>37</v>
      </c>
      <c r="B91" s="45"/>
      <c r="C91" s="48">
        <v>135</v>
      </c>
      <c r="D91" s="45"/>
      <c r="E91" s="45"/>
      <c r="F91" s="45"/>
      <c r="G91" s="45"/>
      <c r="H91" s="45"/>
      <c r="I91" s="47"/>
      <c r="J91" s="25"/>
    </row>
    <row r="92" spans="1:10" ht="15">
      <c r="A92" s="8" t="s">
        <v>76</v>
      </c>
      <c r="B92" s="6">
        <v>420</v>
      </c>
      <c r="C92" s="6">
        <v>0</v>
      </c>
      <c r="D92" s="6">
        <v>0</v>
      </c>
      <c r="E92" s="6">
        <f>SUM(D92*50/100)</f>
        <v>0</v>
      </c>
      <c r="F92" s="45"/>
      <c r="G92" s="45"/>
      <c r="H92" s="45"/>
      <c r="I92" s="11"/>
      <c r="J92" s="25"/>
    </row>
    <row r="93" spans="1:10" ht="15">
      <c r="A93" s="8" t="s">
        <v>77</v>
      </c>
      <c r="B93" s="6">
        <v>508</v>
      </c>
      <c r="C93" s="6">
        <v>0</v>
      </c>
      <c r="D93" s="6">
        <v>0</v>
      </c>
      <c r="E93" s="6">
        <f>SUM(D93*50/100)</f>
        <v>0</v>
      </c>
      <c r="F93" s="45"/>
      <c r="G93" s="45"/>
      <c r="H93" s="45"/>
      <c r="I93" s="11"/>
      <c r="J93" s="25"/>
    </row>
    <row r="94" spans="1:10" ht="15">
      <c r="A94" s="8" t="s">
        <v>78</v>
      </c>
      <c r="B94" s="6">
        <v>599</v>
      </c>
      <c r="C94" s="6">
        <v>0</v>
      </c>
      <c r="D94" s="6">
        <v>0</v>
      </c>
      <c r="E94" s="6">
        <f>SUM(D94*50/100)</f>
        <v>0</v>
      </c>
      <c r="F94" s="45"/>
      <c r="G94" s="45"/>
      <c r="H94" s="45"/>
      <c r="I94" s="11"/>
      <c r="J94" s="25"/>
    </row>
    <row r="95" spans="1:10" ht="15">
      <c r="A95" s="8" t="s">
        <v>79</v>
      </c>
      <c r="B95" s="6">
        <v>445</v>
      </c>
      <c r="C95" s="6">
        <v>30</v>
      </c>
      <c r="D95" s="6">
        <v>0</v>
      </c>
      <c r="E95" s="6">
        <f>SUM(D95*50/100)</f>
        <v>0</v>
      </c>
      <c r="F95" s="45"/>
      <c r="G95" s="45"/>
      <c r="H95" s="45"/>
      <c r="I95" s="11"/>
      <c r="J95" s="25"/>
    </row>
    <row r="96" spans="1:10" ht="15">
      <c r="A96" s="51" t="s">
        <v>38</v>
      </c>
      <c r="B96" s="45"/>
      <c r="C96" s="48">
        <v>125</v>
      </c>
      <c r="D96" s="45"/>
      <c r="E96" s="45"/>
      <c r="F96" s="45"/>
      <c r="G96" s="45"/>
      <c r="H96" s="45"/>
      <c r="I96" s="11"/>
      <c r="J96" s="25"/>
    </row>
    <row r="97" spans="1:10" ht="15">
      <c r="A97" s="9" t="s">
        <v>18</v>
      </c>
      <c r="B97" s="9">
        <f>SUM(B92:B95)</f>
        <v>1972</v>
      </c>
      <c r="C97" s="9">
        <f>SUM(C91:C95)-C96</f>
        <v>40</v>
      </c>
      <c r="D97" s="9">
        <f>SUM(D92:D95)</f>
        <v>0</v>
      </c>
      <c r="E97" s="9">
        <f>SUM(E92:E95)</f>
        <v>0</v>
      </c>
      <c r="F97" s="9">
        <f>+C97-E97</f>
        <v>40</v>
      </c>
      <c r="G97" s="9">
        <f>SUM(F97*1.6)</f>
        <v>64</v>
      </c>
      <c r="H97" s="10">
        <f>IF(F97=0,0,G97/B97*1000)</f>
        <v>32.454361054766736</v>
      </c>
      <c r="I97" s="12" t="str">
        <f>IF(H97&gt;20,"Problem","Comply")</f>
        <v>Problem</v>
      </c>
      <c r="J97" s="25"/>
    </row>
    <row r="98" spans="1:10" ht="15">
      <c r="A98" s="42" t="s">
        <v>11</v>
      </c>
      <c r="B98" s="42">
        <f>+B90+B97</f>
        <v>17268</v>
      </c>
      <c r="C98" s="42">
        <f>+C97+C90</f>
        <v>326.25</v>
      </c>
      <c r="D98" s="42">
        <f>+D90+D97</f>
        <v>408</v>
      </c>
      <c r="E98" s="42">
        <f>+E90+E97</f>
        <v>204</v>
      </c>
      <c r="F98" s="42">
        <f>+C98-E98</f>
        <v>122.25</v>
      </c>
      <c r="G98" s="42">
        <f>SUM(F98*1.6)</f>
        <v>195.60000000000002</v>
      </c>
      <c r="H98" s="43">
        <f>IF(F98=0,0,G98/B98*1000)</f>
        <v>11.3273106323836</v>
      </c>
      <c r="I98" s="12" t="str">
        <f>IF(H98&gt;20,"Problem","Comply")</f>
        <v>Comply</v>
      </c>
      <c r="J98" s="25"/>
    </row>
    <row r="99" spans="1:10" ht="15">
      <c r="A99" s="48" t="s">
        <v>37</v>
      </c>
      <c r="B99" s="45"/>
      <c r="C99" s="48">
        <v>125</v>
      </c>
      <c r="D99" s="45"/>
      <c r="E99" s="45"/>
      <c r="F99" s="45"/>
      <c r="G99" s="45"/>
      <c r="H99" s="45"/>
      <c r="I99" s="47"/>
      <c r="J99" s="25"/>
    </row>
    <row r="100" spans="1:10" ht="15">
      <c r="A100" s="8" t="s">
        <v>80</v>
      </c>
      <c r="B100" s="6">
        <v>697</v>
      </c>
      <c r="C100" s="6">
        <v>33</v>
      </c>
      <c r="D100" s="6">
        <v>0</v>
      </c>
      <c r="E100" s="6">
        <f>SUM(D100*50/100)</f>
        <v>0</v>
      </c>
      <c r="F100" s="45"/>
      <c r="G100" s="45"/>
      <c r="H100" s="45"/>
      <c r="I100" s="11"/>
      <c r="J100" s="25"/>
    </row>
    <row r="101" spans="1:10" ht="15">
      <c r="A101" s="8" t="s">
        <v>81</v>
      </c>
      <c r="B101" s="6">
        <v>389</v>
      </c>
      <c r="C101" s="6">
        <v>0</v>
      </c>
      <c r="D101" s="6">
        <v>0</v>
      </c>
      <c r="E101" s="6">
        <f>SUM(D101*50/100)</f>
        <v>0</v>
      </c>
      <c r="F101" s="45"/>
      <c r="G101" s="45"/>
      <c r="H101" s="45"/>
      <c r="I101" s="11"/>
      <c r="J101" s="25"/>
    </row>
    <row r="102" spans="1:10" ht="15">
      <c r="A102" s="8" t="s">
        <v>82</v>
      </c>
      <c r="B102" s="6">
        <v>642</v>
      </c>
      <c r="C102" s="6">
        <v>0</v>
      </c>
      <c r="D102" s="6">
        <v>96</v>
      </c>
      <c r="E102" s="6">
        <f>SUM(D102*50/100)</f>
        <v>48</v>
      </c>
      <c r="F102" s="45"/>
      <c r="G102" s="45"/>
      <c r="H102" s="45"/>
      <c r="I102" s="11"/>
      <c r="J102" s="25"/>
    </row>
    <row r="103" spans="1:10" ht="15">
      <c r="A103" s="8" t="s">
        <v>83</v>
      </c>
      <c r="B103" s="6">
        <v>493</v>
      </c>
      <c r="C103" s="6">
        <v>30</v>
      </c>
      <c r="D103" s="6">
        <v>0</v>
      </c>
      <c r="E103" s="6">
        <f>SUM(D103*50/100)</f>
        <v>0</v>
      </c>
      <c r="F103" s="45"/>
      <c r="G103" s="45"/>
      <c r="H103" s="45"/>
      <c r="I103" s="11"/>
      <c r="J103" s="25"/>
    </row>
    <row r="104" spans="1:10" ht="15">
      <c r="A104" s="8" t="s">
        <v>84</v>
      </c>
      <c r="B104" s="6">
        <v>560</v>
      </c>
      <c r="C104" s="6">
        <v>0</v>
      </c>
      <c r="D104" s="6">
        <v>0</v>
      </c>
      <c r="E104" s="6">
        <f>SUM(D104*50/100)</f>
        <v>0</v>
      </c>
      <c r="F104" s="45"/>
      <c r="G104" s="45"/>
      <c r="H104" s="45"/>
      <c r="I104" s="11"/>
      <c r="J104" s="25"/>
    </row>
    <row r="105" spans="1:10" ht="15">
      <c r="A105" s="51" t="s">
        <v>38</v>
      </c>
      <c r="B105" s="45"/>
      <c r="C105" s="48">
        <v>155</v>
      </c>
      <c r="D105" s="45"/>
      <c r="E105" s="45"/>
      <c r="F105" s="45"/>
      <c r="G105" s="45"/>
      <c r="H105" s="45"/>
      <c r="I105" s="11"/>
      <c r="J105" s="25"/>
    </row>
    <row r="106" spans="1:10" ht="15">
      <c r="A106" s="9" t="s">
        <v>19</v>
      </c>
      <c r="B106" s="9">
        <f>SUM(B100:B104)</f>
        <v>2781</v>
      </c>
      <c r="C106" s="9">
        <f>SUM(C99:C104)-C105</f>
        <v>33</v>
      </c>
      <c r="D106" s="9">
        <f>SUM(D100:D104)</f>
        <v>96</v>
      </c>
      <c r="E106" s="9">
        <f>SUM(E100:E104)</f>
        <v>48</v>
      </c>
      <c r="F106" s="9">
        <f>+C106-E106</f>
        <v>-15</v>
      </c>
      <c r="G106" s="9">
        <f>SUM(F106*1.6)</f>
        <v>-24</v>
      </c>
      <c r="H106" s="10">
        <f>IF(F106=0,0,G106/B106*1000)</f>
        <v>-8.629989212513484</v>
      </c>
      <c r="I106" s="12" t="str">
        <f>IF(H106&gt;20,"Problem","Comply")</f>
        <v>Comply</v>
      </c>
      <c r="J106" s="25"/>
    </row>
    <row r="107" spans="1:10" ht="15">
      <c r="A107" s="42" t="s">
        <v>11</v>
      </c>
      <c r="B107" s="42">
        <f>+B98+B106</f>
        <v>20049</v>
      </c>
      <c r="C107" s="42">
        <f>+C106+C98</f>
        <v>359.25</v>
      </c>
      <c r="D107" s="42">
        <f>+D98+D106</f>
        <v>504</v>
      </c>
      <c r="E107" s="42">
        <f>+E98+E106</f>
        <v>252</v>
      </c>
      <c r="F107" s="42">
        <f>+C107-E107</f>
        <v>107.25</v>
      </c>
      <c r="G107" s="42">
        <f>SUM(F107*1.6)</f>
        <v>171.60000000000002</v>
      </c>
      <c r="H107" s="43">
        <f>IF(F107=0,0,G107/B107*1000)</f>
        <v>8.55903037557983</v>
      </c>
      <c r="I107" s="12" t="str">
        <f>IF(H107&gt;20,"Problem","Comply")</f>
        <v>Comply</v>
      </c>
      <c r="J107" s="25"/>
    </row>
    <row r="108" spans="1:10" ht="15">
      <c r="A108" s="48" t="s">
        <v>37</v>
      </c>
      <c r="B108" s="45"/>
      <c r="C108" s="48">
        <v>155</v>
      </c>
      <c r="D108" s="45"/>
      <c r="E108" s="45"/>
      <c r="F108" s="45"/>
      <c r="G108" s="45"/>
      <c r="H108" s="45"/>
      <c r="I108" s="47"/>
      <c r="J108" s="25"/>
    </row>
    <row r="109" spans="1:10" ht="15">
      <c r="A109" s="8" t="s">
        <v>85</v>
      </c>
      <c r="B109" s="6">
        <v>686</v>
      </c>
      <c r="C109" s="6">
        <v>0</v>
      </c>
      <c r="D109" s="6">
        <v>0</v>
      </c>
      <c r="E109" s="6">
        <f>SUM(D109*50/100)</f>
        <v>0</v>
      </c>
      <c r="F109" s="45"/>
      <c r="G109" s="45"/>
      <c r="H109" s="45"/>
      <c r="I109" s="11"/>
      <c r="J109" s="25"/>
    </row>
    <row r="110" spans="1:10" ht="15">
      <c r="A110" s="8" t="s">
        <v>86</v>
      </c>
      <c r="B110" s="6">
        <v>571</v>
      </c>
      <c r="C110" s="6">
        <v>0</v>
      </c>
      <c r="D110" s="6">
        <v>0</v>
      </c>
      <c r="E110" s="6">
        <f>SUM(D110*50/100)</f>
        <v>0</v>
      </c>
      <c r="F110" s="45"/>
      <c r="G110" s="45"/>
      <c r="H110" s="45"/>
      <c r="I110" s="11"/>
      <c r="J110" s="25"/>
    </row>
    <row r="111" spans="1:10" ht="15">
      <c r="A111" s="8" t="s">
        <v>87</v>
      </c>
      <c r="B111" s="6">
        <v>546</v>
      </c>
      <c r="C111" s="6">
        <v>0</v>
      </c>
      <c r="D111" s="6">
        <v>0</v>
      </c>
      <c r="E111" s="6">
        <f>SUM(D111*50/100)</f>
        <v>0</v>
      </c>
      <c r="F111" s="45"/>
      <c r="G111" s="45"/>
      <c r="H111" s="45"/>
      <c r="I111" s="11"/>
      <c r="J111" s="25"/>
    </row>
    <row r="112" spans="1:10" ht="15">
      <c r="A112" s="8" t="s">
        <v>88</v>
      </c>
      <c r="B112" s="6">
        <v>497</v>
      </c>
      <c r="C112" s="6">
        <v>33</v>
      </c>
      <c r="D112" s="6">
        <v>96</v>
      </c>
      <c r="E112" s="6">
        <f>SUM(D112*50/100)</f>
        <v>48</v>
      </c>
      <c r="F112" s="45"/>
      <c r="G112" s="45"/>
      <c r="H112" s="45"/>
      <c r="I112" s="11"/>
      <c r="J112" s="25"/>
    </row>
    <row r="113" spans="1:10" ht="15">
      <c r="A113" s="51" t="s">
        <v>38</v>
      </c>
      <c r="B113" s="45"/>
      <c r="C113" s="48">
        <v>120</v>
      </c>
      <c r="D113" s="45"/>
      <c r="E113" s="45"/>
      <c r="F113" s="45"/>
      <c r="G113" s="45"/>
      <c r="H113" s="45"/>
      <c r="I113" s="11"/>
      <c r="J113" s="25"/>
    </row>
    <row r="114" spans="1:10" ht="15">
      <c r="A114" s="9" t="s">
        <v>20</v>
      </c>
      <c r="B114" s="9">
        <f>SUM(B109:B112)</f>
        <v>2300</v>
      </c>
      <c r="C114" s="9">
        <f>SUM(C108:C112)-C113</f>
        <v>68</v>
      </c>
      <c r="D114" s="9">
        <f>SUM(D109:D112)</f>
        <v>96</v>
      </c>
      <c r="E114" s="9">
        <f>SUM(E109:E112)</f>
        <v>48</v>
      </c>
      <c r="F114" s="9">
        <f>+C114-E114</f>
        <v>20</v>
      </c>
      <c r="G114" s="9">
        <f>SUM(F114*1.6)</f>
        <v>32</v>
      </c>
      <c r="H114" s="10">
        <f>IF(F114=0,0,G114/B114*1000)</f>
        <v>13.913043478260871</v>
      </c>
      <c r="I114" s="12" t="str">
        <f>IF(H114&gt;20,"Problem","Comply")</f>
        <v>Comply</v>
      </c>
      <c r="J114" s="25"/>
    </row>
    <row r="115" spans="1:10" ht="15">
      <c r="A115" s="42" t="s">
        <v>11</v>
      </c>
      <c r="B115" s="42">
        <f>+B107+B114</f>
        <v>22349</v>
      </c>
      <c r="C115" s="42">
        <f>+C114+C107</f>
        <v>427.25</v>
      </c>
      <c r="D115" s="42">
        <f>+D107+D114</f>
        <v>600</v>
      </c>
      <c r="E115" s="42">
        <f>+E107+E114</f>
        <v>300</v>
      </c>
      <c r="F115" s="42">
        <f>+C115-E115</f>
        <v>127.25</v>
      </c>
      <c r="G115" s="42">
        <f>SUM(F115*1.6)</f>
        <v>203.60000000000002</v>
      </c>
      <c r="H115" s="43">
        <f>IF(F115=0,0,G115/B115*1000)</f>
        <v>9.110027294286098</v>
      </c>
      <c r="I115" s="12" t="str">
        <f>IF(H115&gt;20,"Problem","Comply")</f>
        <v>Comply</v>
      </c>
      <c r="J115" s="25"/>
    </row>
    <row r="116" spans="1:10" ht="15">
      <c r="A116" s="48" t="s">
        <v>37</v>
      </c>
      <c r="B116" s="45"/>
      <c r="C116" s="48">
        <v>120</v>
      </c>
      <c r="D116" s="45"/>
      <c r="E116" s="45"/>
      <c r="F116" s="45"/>
      <c r="G116" s="45"/>
      <c r="H116" s="45"/>
      <c r="I116" s="47"/>
      <c r="J116" s="25"/>
    </row>
    <row r="117" spans="1:10" ht="15">
      <c r="A117" s="8" t="s">
        <v>89</v>
      </c>
      <c r="B117" s="6">
        <v>547</v>
      </c>
      <c r="C117" s="6">
        <v>0</v>
      </c>
      <c r="D117" s="6">
        <v>0</v>
      </c>
      <c r="E117" s="6">
        <f>SUM(D117*50/100)</f>
        <v>0</v>
      </c>
      <c r="F117" s="45"/>
      <c r="G117" s="45"/>
      <c r="H117" s="45"/>
      <c r="I117" s="11"/>
      <c r="J117" s="25"/>
    </row>
    <row r="118" spans="1:10" ht="15">
      <c r="A118" s="8" t="s">
        <v>90</v>
      </c>
      <c r="B118" s="6">
        <v>551</v>
      </c>
      <c r="C118" s="6">
        <v>0</v>
      </c>
      <c r="D118" s="6">
        <v>0</v>
      </c>
      <c r="E118" s="6">
        <f>SUM(D118*50/100)</f>
        <v>0</v>
      </c>
      <c r="F118" s="45"/>
      <c r="G118" s="45"/>
      <c r="H118" s="45"/>
      <c r="I118" s="11"/>
      <c r="J118" s="25"/>
    </row>
    <row r="119" spans="1:10" ht="15">
      <c r="A119" s="8" t="s">
        <v>91</v>
      </c>
      <c r="B119" s="6">
        <v>514</v>
      </c>
      <c r="C119" s="6">
        <v>0</v>
      </c>
      <c r="D119" s="6">
        <v>0</v>
      </c>
      <c r="E119" s="6">
        <f>SUM(D119*50/100)</f>
        <v>0</v>
      </c>
      <c r="F119" s="45"/>
      <c r="G119" s="45"/>
      <c r="H119" s="45"/>
      <c r="I119" s="11"/>
      <c r="J119" s="25"/>
    </row>
    <row r="120" spans="1:10" ht="15">
      <c r="A120" s="8" t="s">
        <v>92</v>
      </c>
      <c r="B120" s="6">
        <v>442</v>
      </c>
      <c r="C120" s="6">
        <v>0</v>
      </c>
      <c r="D120" s="6">
        <v>0</v>
      </c>
      <c r="E120" s="6">
        <f>SUM(D120*50/100)</f>
        <v>0</v>
      </c>
      <c r="F120" s="45"/>
      <c r="G120" s="45"/>
      <c r="H120" s="45"/>
      <c r="I120" s="11"/>
      <c r="J120" s="25"/>
    </row>
    <row r="121" spans="1:10" ht="15">
      <c r="A121" s="8" t="s">
        <v>93</v>
      </c>
      <c r="B121" s="6"/>
      <c r="C121" s="6">
        <v>0</v>
      </c>
      <c r="D121" s="6">
        <v>0</v>
      </c>
      <c r="E121" s="6">
        <f>SUM(D121*50/100)</f>
        <v>0</v>
      </c>
      <c r="F121" s="45"/>
      <c r="G121" s="45"/>
      <c r="H121" s="45"/>
      <c r="I121" s="11"/>
      <c r="J121" s="25"/>
    </row>
    <row r="122" spans="1:10" ht="15">
      <c r="A122" s="51" t="s">
        <v>38</v>
      </c>
      <c r="B122" s="45"/>
      <c r="C122" s="48">
        <v>105</v>
      </c>
      <c r="D122" s="45"/>
      <c r="E122" s="45"/>
      <c r="F122" s="45"/>
      <c r="G122" s="45"/>
      <c r="H122" s="45"/>
      <c r="I122" s="11"/>
      <c r="J122" s="25"/>
    </row>
    <row r="123" spans="1:10" ht="15">
      <c r="A123" s="9" t="s">
        <v>21</v>
      </c>
      <c r="B123" s="9">
        <f>SUM(B117:B120)</f>
        <v>2054</v>
      </c>
      <c r="C123" s="9">
        <f>SUM(C116:C120)-C122</f>
        <v>15</v>
      </c>
      <c r="D123" s="9">
        <f>SUM(D117:D121)</f>
        <v>0</v>
      </c>
      <c r="E123" s="9">
        <f>SUM(E117:E121)</f>
        <v>0</v>
      </c>
      <c r="F123" s="9">
        <f>+C123-E123</f>
        <v>15</v>
      </c>
      <c r="G123" s="9">
        <f>SUM(F123*1.6)</f>
        <v>24</v>
      </c>
      <c r="H123" s="10">
        <f>IF(F123=0,0,G123/B123*1000)</f>
        <v>11.684518013631937</v>
      </c>
      <c r="I123" s="12" t="str">
        <f>IF(H123&gt;20,"Problem","Comply")</f>
        <v>Comply</v>
      </c>
      <c r="J123" s="25"/>
    </row>
    <row r="124" spans="1:10" ht="23.25">
      <c r="A124" s="42" t="s">
        <v>11</v>
      </c>
      <c r="B124" s="42">
        <f>+B115+B123</f>
        <v>24403</v>
      </c>
      <c r="C124" s="42">
        <f>+C123+C115</f>
        <v>442.25</v>
      </c>
      <c r="D124" s="42">
        <f>+D115+D123</f>
        <v>600</v>
      </c>
      <c r="E124" s="42">
        <f>+E115+E123</f>
        <v>300</v>
      </c>
      <c r="F124" s="42">
        <f>+C124-E124</f>
        <v>142.25</v>
      </c>
      <c r="G124" s="42">
        <f>SUM(F124*1.6)</f>
        <v>227.60000000000002</v>
      </c>
      <c r="H124" s="44">
        <f>IF(F124=0,0,G124/B124*1000)</f>
        <v>9.326722124328978</v>
      </c>
      <c r="I124" s="12" t="str">
        <f>IF(H124&gt;20,"Problem","Comply")</f>
        <v>Comply</v>
      </c>
      <c r="J124" s="25"/>
    </row>
    <row r="125" spans="1:10" ht="15">
      <c r="A125" s="5"/>
      <c r="B125" s="5"/>
      <c r="C125" s="5"/>
      <c r="D125" s="5"/>
      <c r="E125" s="5"/>
      <c r="F125" s="5"/>
      <c r="G125" s="5"/>
      <c r="H125" s="5"/>
      <c r="I125" s="11"/>
      <c r="J125" s="25"/>
    </row>
    <row r="126" spans="1:10" ht="15" customHeight="1" thickBot="1">
      <c r="A126" s="5" t="s">
        <v>27</v>
      </c>
      <c r="B126" s="5"/>
      <c r="C126" s="5"/>
      <c r="D126" s="5"/>
      <c r="E126" s="5"/>
      <c r="F126" s="5"/>
      <c r="G126" s="5"/>
      <c r="H126" s="5"/>
      <c r="I126" s="11"/>
      <c r="J126" s="25"/>
    </row>
    <row r="127" spans="1:10" ht="15.75" customHeight="1">
      <c r="A127" s="5"/>
      <c r="B127" s="5"/>
      <c r="C127" s="5"/>
      <c r="D127" s="5"/>
      <c r="E127" s="5"/>
      <c r="F127" s="64" t="str">
        <f>IF(H124&gt;20,"No","Yes")</f>
        <v>Yes</v>
      </c>
      <c r="G127" s="65"/>
      <c r="H127" s="66"/>
      <c r="I127" s="11"/>
      <c r="J127" s="25"/>
    </row>
    <row r="128" spans="1:10" ht="15.75" customHeight="1">
      <c r="A128" s="5"/>
      <c r="B128" s="5"/>
      <c r="C128" s="5"/>
      <c r="D128" s="5" t="s">
        <v>33</v>
      </c>
      <c r="E128" s="5"/>
      <c r="F128" s="67"/>
      <c r="G128" s="68"/>
      <c r="H128" s="69"/>
      <c r="I128" s="11"/>
      <c r="J128" s="25"/>
    </row>
    <row r="129" spans="1:10" ht="15.75" thickBot="1">
      <c r="A129" s="30"/>
      <c r="B129" s="5"/>
      <c r="C129" s="5"/>
      <c r="D129" s="5"/>
      <c r="E129" s="5"/>
      <c r="F129" s="70"/>
      <c r="G129" s="71"/>
      <c r="H129" s="72"/>
      <c r="I129" s="11"/>
      <c r="J129" s="25"/>
    </row>
    <row r="130" spans="1:10" ht="15">
      <c r="A130" s="5"/>
      <c r="B130" s="5"/>
      <c r="C130" s="5"/>
      <c r="D130" s="5"/>
      <c r="E130" s="5"/>
      <c r="F130" s="5"/>
      <c r="G130" s="5"/>
      <c r="H130" s="5"/>
      <c r="I130" s="11"/>
      <c r="J130" s="25"/>
    </row>
    <row r="131" spans="1:10" ht="15">
      <c r="A131" s="5"/>
      <c r="B131" s="5"/>
      <c r="C131" s="5"/>
      <c r="D131" s="5"/>
      <c r="E131" s="25"/>
      <c r="J131"/>
    </row>
    <row r="132" spans="1:10" ht="15" customHeight="1" thickBot="1">
      <c r="A132" s="5"/>
      <c r="B132" s="5"/>
      <c r="C132" s="5"/>
      <c r="D132" s="5"/>
      <c r="E132" s="40"/>
      <c r="F132" s="29"/>
      <c r="G132" s="29"/>
      <c r="H132" s="5"/>
      <c r="J132"/>
    </row>
    <row r="133" spans="1:10" ht="15">
      <c r="A133" s="15" t="s">
        <v>24</v>
      </c>
      <c r="B133" s="16"/>
      <c r="C133" s="16"/>
      <c r="D133" s="17"/>
      <c r="E133" s="31"/>
      <c r="F133" s="73" t="s">
        <v>34</v>
      </c>
      <c r="G133" s="74"/>
      <c r="H133" s="75"/>
      <c r="J133"/>
    </row>
    <row r="134" spans="1:10" ht="15" customHeight="1" thickBot="1">
      <c r="A134" s="18"/>
      <c r="B134" s="19"/>
      <c r="C134" s="19"/>
      <c r="D134" s="20"/>
      <c r="E134" s="31"/>
      <c r="F134" s="76"/>
      <c r="G134" s="77"/>
      <c r="H134" s="78"/>
      <c r="I134" s="11"/>
      <c r="J134" s="25"/>
    </row>
    <row r="135" spans="1:10" ht="15.75" customHeight="1">
      <c r="A135" s="18" t="s">
        <v>25</v>
      </c>
      <c r="B135" s="19"/>
      <c r="C135" s="19"/>
      <c r="D135" s="20"/>
      <c r="E135" s="39"/>
      <c r="F135" s="56">
        <f>SUM(H124)</f>
        <v>9.326722124328978</v>
      </c>
      <c r="G135" s="57"/>
      <c r="H135" s="58"/>
      <c r="I135" s="11"/>
      <c r="J135" s="25"/>
    </row>
    <row r="136" spans="1:10" ht="15.75" thickBot="1">
      <c r="A136" s="21"/>
      <c r="B136" s="22"/>
      <c r="C136" s="22"/>
      <c r="D136" s="23"/>
      <c r="E136" s="39"/>
      <c r="F136" s="59"/>
      <c r="G136" s="60"/>
      <c r="H136" s="61"/>
      <c r="I136" s="11"/>
      <c r="J136" s="25"/>
    </row>
    <row r="137" spans="1:10" ht="15">
      <c r="A137" s="5"/>
      <c r="B137" s="5"/>
      <c r="C137" s="5"/>
      <c r="D137" s="5"/>
      <c r="I137" s="11"/>
      <c r="J137" s="25"/>
    </row>
    <row r="138" spans="1:10" ht="15">
      <c r="A138" s="5" t="s">
        <v>94</v>
      </c>
      <c r="B138" s="5"/>
      <c r="C138" s="5"/>
      <c r="D138" s="5"/>
      <c r="E138" s="5"/>
      <c r="F138" s="5"/>
      <c r="G138" s="5"/>
      <c r="H138" s="5"/>
      <c r="I138" s="11"/>
      <c r="J138" s="25"/>
    </row>
    <row r="139" spans="1:10" ht="15">
      <c r="A139" s="5" t="s">
        <v>36</v>
      </c>
      <c r="B139" s="5"/>
      <c r="C139" s="5"/>
      <c r="D139" s="5"/>
      <c r="E139" s="5"/>
      <c r="F139" s="5"/>
      <c r="G139" s="5"/>
      <c r="H139" s="5"/>
      <c r="I139" s="11"/>
      <c r="J139" s="25"/>
    </row>
    <row r="140" spans="1:10" ht="15">
      <c r="A140" s="5"/>
      <c r="B140" s="5"/>
      <c r="C140" s="5"/>
      <c r="D140" s="5"/>
      <c r="E140" s="5"/>
      <c r="F140" s="5"/>
      <c r="G140" s="5"/>
      <c r="H140" s="5"/>
      <c r="I140" s="11"/>
      <c r="J140" s="25"/>
    </row>
    <row r="141" spans="1:10" ht="15">
      <c r="A141" s="5"/>
      <c r="B141" s="5"/>
      <c r="C141" s="5"/>
      <c r="D141" s="5"/>
      <c r="E141" s="5"/>
      <c r="F141" s="5"/>
      <c r="G141" s="5"/>
      <c r="H141" s="5"/>
      <c r="I141" s="11"/>
      <c r="J141" s="25"/>
    </row>
  </sheetData>
  <sheetProtection/>
  <mergeCells count="8">
    <mergeCell ref="F135:H136"/>
    <mergeCell ref="B3:C3"/>
    <mergeCell ref="B4:C4"/>
    <mergeCell ref="B6:C6"/>
    <mergeCell ref="B7:C7"/>
    <mergeCell ref="B8:C8"/>
    <mergeCell ref="F127:H129"/>
    <mergeCell ref="F133:H134"/>
  </mergeCells>
  <conditionalFormatting sqref="I123 I115:I116 I107:I108 I98:I99 I90:I91 I71 I62:I63 I54:I55 I46:I47 I29:I30 I37:I38 I14">
    <cfRule type="cellIs" priority="9" dxfId="1" operator="equal" stopIfTrue="1">
      <formula>"Problem"</formula>
    </cfRule>
    <cfRule type="cellIs" priority="10" dxfId="0" operator="equal" stopIfTrue="1">
      <formula>"Comply"</formula>
    </cfRule>
  </conditionalFormatting>
  <conditionalFormatting sqref="I21">
    <cfRule type="cellIs" priority="5" dxfId="1" operator="equal" stopIfTrue="1">
      <formula>"Problem"</formula>
    </cfRule>
    <cfRule type="cellIs" priority="6" dxfId="0" operator="equal" stopIfTrue="1">
      <formula>"Comply"</formula>
    </cfRule>
  </conditionalFormatting>
  <conditionalFormatting sqref="I124 I115:I116 I107:I108 I98:I99 I90:I91 I71 I62:I63 I54:I55 I46:I47 I29:I30 I37:I38 I14">
    <cfRule type="cellIs" priority="3" dxfId="1" operator="equal" stopIfTrue="1">
      <formula>"Problem"</formula>
    </cfRule>
    <cfRule type="cellIs" priority="4" dxfId="0" operator="equal" stopIfTrue="1">
      <formula>"Comply"</formula>
    </cfRule>
  </conditionalFormatting>
  <conditionalFormatting sqref="I21">
    <cfRule type="cellIs" priority="1" dxfId="1" operator="equal" stopIfTrue="1">
      <formula>"Problem"</formula>
    </cfRule>
    <cfRule type="cellIs" priority="2" dxfId="0" operator="equal" stopIfTrue="1">
      <formula>"Comply"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300" verticalDpi="300" orientation="portrait" paperSize="9" scale="76" r:id="rId2"/>
  <rowBreaks count="1" manualBreakCount="1">
    <brk id="72" max="8" man="1"/>
  </rowBreaks>
  <colBreaks count="1" manualBreakCount="1">
    <brk id="9" max="11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1"/>
  <sheetViews>
    <sheetView showGridLines="0" tabSelected="1" zoomScalePageLayoutView="0" workbookViewId="0" topLeftCell="A1">
      <pane ySplit="11" topLeftCell="A108" activePane="bottomLeft" state="frozen"/>
      <selection pane="topLeft" activeCell="A1" sqref="A1"/>
      <selection pane="bottomLeft" activeCell="C117" sqref="C117"/>
    </sheetView>
  </sheetViews>
  <sheetFormatPr defaultColWidth="9.140625" defaultRowHeight="15"/>
  <cols>
    <col min="1" max="1" width="17.7109375" style="0" customWidth="1"/>
    <col min="2" max="2" width="10.140625" style="0" customWidth="1"/>
    <col min="3" max="3" width="8.421875" style="0" customWidth="1"/>
    <col min="4" max="4" width="11.421875" style="0" customWidth="1"/>
    <col min="5" max="5" width="10.57421875" style="0" customWidth="1"/>
    <col min="6" max="7" width="10.28125" style="0" customWidth="1"/>
    <col min="8" max="8" width="15.57421875" style="0" customWidth="1"/>
    <col min="9" max="9" width="14.28125" style="0" customWidth="1"/>
    <col min="10" max="10" width="9.00390625" style="28" customWidth="1"/>
  </cols>
  <sheetData>
    <row r="1" spans="1:10" ht="15">
      <c r="A1" s="3" t="s">
        <v>40</v>
      </c>
      <c r="B1" s="4"/>
      <c r="C1" s="4"/>
      <c r="D1" s="4"/>
      <c r="E1" s="4"/>
      <c r="F1" s="4"/>
      <c r="G1" s="4"/>
      <c r="H1" s="4"/>
      <c r="I1" s="11"/>
      <c r="J1" s="25"/>
    </row>
    <row r="2" spans="1:10" ht="15">
      <c r="A2" s="5"/>
      <c r="B2" s="5"/>
      <c r="C2" s="5"/>
      <c r="D2" s="5"/>
      <c r="E2" s="5"/>
      <c r="F2" s="5"/>
      <c r="G2" s="5"/>
      <c r="H2" s="5"/>
      <c r="I2" s="11"/>
      <c r="J2" s="25"/>
    </row>
    <row r="3" spans="1:10" ht="15">
      <c r="A3" s="6" t="s">
        <v>0</v>
      </c>
      <c r="B3" s="79" t="str">
        <f>'Machine 1'!B3:C3</f>
        <v>COVENTRY</v>
      </c>
      <c r="C3" s="80"/>
      <c r="D3" s="53"/>
      <c r="E3" s="5"/>
      <c r="F3" s="5"/>
      <c r="G3" s="5"/>
      <c r="H3" s="5"/>
      <c r="I3" s="11"/>
      <c r="J3" s="25"/>
    </row>
    <row r="4" spans="1:10" ht="15">
      <c r="A4" s="6" t="s">
        <v>1</v>
      </c>
      <c r="B4" s="79">
        <f>'Machine 1'!B4:C4</f>
        <v>246</v>
      </c>
      <c r="C4" s="80"/>
      <c r="D4" s="5"/>
      <c r="E4" s="5"/>
      <c r="F4" s="5"/>
      <c r="G4" s="5"/>
      <c r="H4" s="5"/>
      <c r="I4" s="11"/>
      <c r="J4" s="25"/>
    </row>
    <row r="5" spans="1:10" ht="15">
      <c r="A5" s="5"/>
      <c r="B5" s="5"/>
      <c r="C5" s="5"/>
      <c r="D5" s="5"/>
      <c r="E5" s="5"/>
      <c r="F5" s="5"/>
      <c r="G5" s="5"/>
      <c r="H5" s="5"/>
      <c r="I5" s="11"/>
      <c r="J5" s="25"/>
    </row>
    <row r="6" spans="1:10" ht="15">
      <c r="A6" s="6" t="s">
        <v>2</v>
      </c>
      <c r="B6" s="62"/>
      <c r="C6" s="62"/>
      <c r="D6" s="5"/>
      <c r="E6" s="5"/>
      <c r="F6" s="5"/>
      <c r="G6" s="5"/>
      <c r="H6" s="5"/>
      <c r="I6" s="11"/>
      <c r="J6" s="25"/>
    </row>
    <row r="7" spans="1:10" ht="15">
      <c r="A7" s="6" t="s">
        <v>3</v>
      </c>
      <c r="B7" s="62">
        <v>2</v>
      </c>
      <c r="C7" s="62"/>
      <c r="D7" s="5"/>
      <c r="E7" s="5"/>
      <c r="F7" s="5"/>
      <c r="G7" s="5"/>
      <c r="H7" s="5"/>
      <c r="I7" s="11"/>
      <c r="J7" s="25"/>
    </row>
    <row r="8" spans="1:10" ht="15">
      <c r="A8" s="6" t="s">
        <v>4</v>
      </c>
      <c r="B8" s="63" t="s">
        <v>97</v>
      </c>
      <c r="C8" s="63"/>
      <c r="D8" s="5"/>
      <c r="E8" s="5"/>
      <c r="F8" s="5"/>
      <c r="G8" s="5"/>
      <c r="H8" s="5"/>
      <c r="I8" s="11"/>
      <c r="J8" s="25"/>
    </row>
    <row r="9" spans="1:10" ht="15">
      <c r="A9" s="5"/>
      <c r="B9" s="5"/>
      <c r="C9" s="5"/>
      <c r="D9" s="5"/>
      <c r="E9" s="5"/>
      <c r="F9" s="5"/>
      <c r="G9" s="5"/>
      <c r="H9" s="5"/>
      <c r="I9" s="11"/>
      <c r="J9" s="25"/>
    </row>
    <row r="10" spans="1:10" ht="15">
      <c r="A10" s="6"/>
      <c r="B10" s="7">
        <v>1</v>
      </c>
      <c r="C10" s="7">
        <v>2</v>
      </c>
      <c r="D10" s="7">
        <v>3</v>
      </c>
      <c r="E10" s="7">
        <v>4</v>
      </c>
      <c r="F10" s="34">
        <v>5</v>
      </c>
      <c r="G10" s="34">
        <v>6</v>
      </c>
      <c r="H10" s="7">
        <v>7</v>
      </c>
      <c r="I10" s="12">
        <v>8</v>
      </c>
      <c r="J10" s="25"/>
    </row>
    <row r="11" spans="1:10" s="1" customFormat="1" ht="45" customHeight="1">
      <c r="A11" s="13" t="s">
        <v>5</v>
      </c>
      <c r="B11" s="14" t="s">
        <v>6</v>
      </c>
      <c r="C11" s="14" t="s">
        <v>7</v>
      </c>
      <c r="D11" s="14" t="s">
        <v>8</v>
      </c>
      <c r="E11" s="33" t="s">
        <v>39</v>
      </c>
      <c r="F11" s="37" t="s">
        <v>28</v>
      </c>
      <c r="G11" s="37" t="s">
        <v>29</v>
      </c>
      <c r="H11" s="41" t="s">
        <v>35</v>
      </c>
      <c r="I11" s="36" t="s">
        <v>23</v>
      </c>
      <c r="J11" s="26"/>
    </row>
    <row r="12" spans="1:10" s="1" customFormat="1" ht="17.25" customHeight="1">
      <c r="A12" s="6" t="s">
        <v>26</v>
      </c>
      <c r="B12" s="6"/>
      <c r="C12" s="6">
        <v>6.25</v>
      </c>
      <c r="D12" s="14"/>
      <c r="E12" s="33"/>
      <c r="F12" s="38" t="s">
        <v>32</v>
      </c>
      <c r="G12" s="38" t="s">
        <v>30</v>
      </c>
      <c r="H12" s="38" t="s">
        <v>31</v>
      </c>
      <c r="I12" s="32"/>
      <c r="J12" s="26"/>
    </row>
    <row r="13" spans="4:10" ht="15">
      <c r="D13" s="6"/>
      <c r="E13" s="6"/>
      <c r="F13" s="35"/>
      <c r="G13" s="35"/>
      <c r="H13" s="35"/>
      <c r="I13" s="11"/>
      <c r="J13" s="25"/>
    </row>
    <row r="14" spans="1:10" ht="15">
      <c r="A14" s="48" t="s">
        <v>37</v>
      </c>
      <c r="B14" s="45"/>
      <c r="C14" s="48">
        <v>165</v>
      </c>
      <c r="D14" s="45"/>
      <c r="E14" s="45"/>
      <c r="F14" s="45"/>
      <c r="G14" s="45"/>
      <c r="H14" s="45"/>
      <c r="I14" s="47"/>
      <c r="J14" s="25"/>
    </row>
    <row r="15" spans="1:10" ht="15">
      <c r="A15" s="8" t="s">
        <v>41</v>
      </c>
      <c r="B15" s="6">
        <v>378</v>
      </c>
      <c r="C15" s="6">
        <v>0</v>
      </c>
      <c r="D15" s="6">
        <v>0</v>
      </c>
      <c r="E15" s="6">
        <f>SUM(D15*50/100)</f>
        <v>0</v>
      </c>
      <c r="F15" s="45"/>
      <c r="G15" s="45"/>
      <c r="H15" s="45"/>
      <c r="I15" s="11"/>
      <c r="J15" s="25"/>
    </row>
    <row r="16" spans="1:10" ht="15">
      <c r="A16" s="8" t="s">
        <v>42</v>
      </c>
      <c r="B16" s="6">
        <v>396</v>
      </c>
      <c r="C16" s="6">
        <v>0</v>
      </c>
      <c r="D16" s="6">
        <v>0</v>
      </c>
      <c r="E16" s="6">
        <f>SUM(D16*50/100)</f>
        <v>0</v>
      </c>
      <c r="F16" s="45"/>
      <c r="G16" s="45"/>
      <c r="H16" s="45"/>
      <c r="I16" s="11"/>
      <c r="J16" s="25"/>
    </row>
    <row r="17" spans="1:10" ht="15">
      <c r="A17" s="8" t="s">
        <v>43</v>
      </c>
      <c r="B17" s="6">
        <v>325</v>
      </c>
      <c r="C17" s="6">
        <v>0</v>
      </c>
      <c r="D17" s="6">
        <v>0</v>
      </c>
      <c r="E17" s="6">
        <f>SUM(D17*50/100)</f>
        <v>0</v>
      </c>
      <c r="F17" s="45"/>
      <c r="G17" s="45"/>
      <c r="H17" s="45"/>
      <c r="I17" s="11"/>
      <c r="J17" s="25"/>
    </row>
    <row r="18" spans="1:10" ht="15">
      <c r="A18" s="8" t="s">
        <v>44</v>
      </c>
      <c r="B18" s="6">
        <v>335</v>
      </c>
      <c r="C18" s="6">
        <v>0</v>
      </c>
      <c r="D18" s="6">
        <v>0</v>
      </c>
      <c r="E18" s="6">
        <f>SUM(D18*50/100)</f>
        <v>0</v>
      </c>
      <c r="F18" s="45"/>
      <c r="G18" s="45"/>
      <c r="H18" s="45"/>
      <c r="I18" s="11"/>
      <c r="J18" s="25"/>
    </row>
    <row r="19" spans="1:10" ht="15">
      <c r="A19" s="8" t="s">
        <v>45</v>
      </c>
      <c r="B19" s="6">
        <v>322</v>
      </c>
      <c r="C19" s="6">
        <v>30</v>
      </c>
      <c r="D19" s="6">
        <v>0</v>
      </c>
      <c r="E19" s="6">
        <f>SUM(D19*50/100)</f>
        <v>0</v>
      </c>
      <c r="F19" s="45"/>
      <c r="G19" s="45"/>
      <c r="H19" s="45"/>
      <c r="I19" s="11"/>
      <c r="J19" s="25"/>
    </row>
    <row r="20" spans="1:10" ht="15">
      <c r="A20" s="51" t="s">
        <v>38</v>
      </c>
      <c r="B20" s="45"/>
      <c r="C20" s="48">
        <v>130</v>
      </c>
      <c r="D20" s="45"/>
      <c r="E20" s="45"/>
      <c r="F20" s="45"/>
      <c r="G20" s="45"/>
      <c r="H20" s="45"/>
      <c r="I20" s="11"/>
      <c r="J20" s="25"/>
    </row>
    <row r="21" spans="1:10" ht="15">
      <c r="A21" s="9" t="s">
        <v>22</v>
      </c>
      <c r="B21" s="9">
        <f>SUM(B15:B19)</f>
        <v>1756</v>
      </c>
      <c r="C21" s="9">
        <f>SUM(C12:C19)-C20</f>
        <v>71.25</v>
      </c>
      <c r="D21" s="9">
        <f>SUM(D15:D19)</f>
        <v>0</v>
      </c>
      <c r="E21" s="9">
        <f>SUM(E15:E19)</f>
        <v>0</v>
      </c>
      <c r="F21" s="9">
        <f>+C21-E21</f>
        <v>71.25</v>
      </c>
      <c r="G21" s="9">
        <f>SUM(F21*1.6)</f>
        <v>114</v>
      </c>
      <c r="H21" s="10">
        <f>IF(F21=0,0,G21/B21*1000)</f>
        <v>64.92027334851937</v>
      </c>
      <c r="I21" s="12" t="str">
        <f>IF(H21&gt;20,"Problem","Comply")</f>
        <v>Problem</v>
      </c>
      <c r="J21" s="25"/>
    </row>
    <row r="22" spans="1:10" ht="15">
      <c r="A22" s="48" t="s">
        <v>37</v>
      </c>
      <c r="B22" s="45"/>
      <c r="C22" s="48">
        <v>130</v>
      </c>
      <c r="D22" s="45"/>
      <c r="E22" s="45"/>
      <c r="F22" s="45"/>
      <c r="G22" s="45"/>
      <c r="H22" s="45"/>
      <c r="I22" s="47"/>
      <c r="J22" s="27"/>
    </row>
    <row r="23" spans="1:10" ht="15">
      <c r="A23" s="54" t="s">
        <v>46</v>
      </c>
      <c r="B23" s="6">
        <v>335</v>
      </c>
      <c r="C23" s="6">
        <v>0</v>
      </c>
      <c r="D23" s="6">
        <v>0</v>
      </c>
      <c r="E23" s="6">
        <f>SUM(D23*50/100)</f>
        <v>0</v>
      </c>
      <c r="F23" s="45"/>
      <c r="G23" s="45"/>
      <c r="H23" s="45"/>
      <c r="I23" s="11"/>
      <c r="J23" s="25"/>
    </row>
    <row r="24" spans="1:10" ht="15">
      <c r="A24" s="8" t="s">
        <v>47</v>
      </c>
      <c r="B24" s="6">
        <v>373</v>
      </c>
      <c r="C24" s="6">
        <v>0</v>
      </c>
      <c r="D24" s="6">
        <v>0</v>
      </c>
      <c r="E24" s="6">
        <f>SUM(D24*50/100)</f>
        <v>0</v>
      </c>
      <c r="F24" s="45"/>
      <c r="G24" s="45"/>
      <c r="H24" s="45"/>
      <c r="I24" s="11"/>
      <c r="J24" s="25"/>
    </row>
    <row r="25" spans="1:10" ht="15">
      <c r="A25" s="8" t="s">
        <v>48</v>
      </c>
      <c r="B25" s="6">
        <v>672</v>
      </c>
      <c r="C25" s="6">
        <v>0</v>
      </c>
      <c r="D25" s="6">
        <v>0</v>
      </c>
      <c r="E25" s="6">
        <f>SUM(D25*50/100)</f>
        <v>0</v>
      </c>
      <c r="F25" s="45"/>
      <c r="G25" s="45"/>
      <c r="H25" s="45"/>
      <c r="I25" s="11"/>
      <c r="J25" s="25"/>
    </row>
    <row r="26" spans="1:10" ht="15">
      <c r="A26" s="8" t="s">
        <v>49</v>
      </c>
      <c r="B26" s="6">
        <v>485</v>
      </c>
      <c r="C26" s="6">
        <v>30</v>
      </c>
      <c r="D26" s="6">
        <v>0</v>
      </c>
      <c r="E26" s="6">
        <f>SUM(D26*50/100)</f>
        <v>0</v>
      </c>
      <c r="F26" s="45"/>
      <c r="G26" s="45"/>
      <c r="H26" s="45"/>
      <c r="I26" s="11"/>
      <c r="J26" s="25"/>
    </row>
    <row r="27" spans="1:10" s="2" customFormat="1" ht="15">
      <c r="A27" s="51" t="s">
        <v>38</v>
      </c>
      <c r="B27" s="45"/>
      <c r="C27" s="48">
        <v>140</v>
      </c>
      <c r="D27" s="45"/>
      <c r="E27" s="45"/>
      <c r="F27" s="45"/>
      <c r="G27" s="45"/>
      <c r="H27" s="45"/>
      <c r="I27" s="52"/>
      <c r="J27" s="50"/>
    </row>
    <row r="28" spans="1:10" ht="15">
      <c r="A28" s="9" t="s">
        <v>9</v>
      </c>
      <c r="B28" s="9">
        <f>SUM(B23:B26)</f>
        <v>1865</v>
      </c>
      <c r="C28" s="9">
        <f>SUM(C22:C26)-C27</f>
        <v>20</v>
      </c>
      <c r="D28" s="9">
        <f>SUM(D23:D26)</f>
        <v>0</v>
      </c>
      <c r="E28" s="9">
        <f>SUM(E23:E26)</f>
        <v>0</v>
      </c>
      <c r="F28" s="9">
        <f>+C28-E28</f>
        <v>20</v>
      </c>
      <c r="G28" s="9">
        <f>SUM(F28*1.6)</f>
        <v>32</v>
      </c>
      <c r="H28" s="10">
        <f>IF(F28=0,0,G28/B28*1000)</f>
        <v>17.158176943699733</v>
      </c>
      <c r="I28" s="12" t="str">
        <f>IF(H28&gt;20,"Problem","Comply")</f>
        <v>Comply</v>
      </c>
      <c r="J28" s="25"/>
    </row>
    <row r="29" spans="1:10" ht="15">
      <c r="A29" s="42" t="s">
        <v>11</v>
      </c>
      <c r="B29" s="42">
        <f>+B21+B28</f>
        <v>3621</v>
      </c>
      <c r="C29" s="42">
        <f>+C28+C21</f>
        <v>91.25</v>
      </c>
      <c r="D29" s="42">
        <f>+D21+D28</f>
        <v>0</v>
      </c>
      <c r="E29" s="42">
        <f>+E21+E28</f>
        <v>0</v>
      </c>
      <c r="F29" s="42">
        <f>+C29-E29</f>
        <v>91.25</v>
      </c>
      <c r="G29" s="42">
        <f>SUM(F29*1.6)</f>
        <v>146</v>
      </c>
      <c r="H29" s="43">
        <f>IF(F29=0,0,G29/B29*1000)</f>
        <v>40.32035349351008</v>
      </c>
      <c r="I29" s="12" t="str">
        <f>IF(H29&gt;20,"Problem","Comply")</f>
        <v>Problem</v>
      </c>
      <c r="J29" s="25"/>
    </row>
    <row r="30" spans="1:10" s="2" customFormat="1" ht="15">
      <c r="A30" s="48" t="s">
        <v>37</v>
      </c>
      <c r="B30" s="45"/>
      <c r="C30" s="48">
        <v>140</v>
      </c>
      <c r="D30" s="45"/>
      <c r="E30" s="45"/>
      <c r="F30" s="45"/>
      <c r="G30" s="45"/>
      <c r="H30" s="45"/>
      <c r="I30" s="49"/>
      <c r="J30" s="50"/>
    </row>
    <row r="31" spans="1:10" ht="15">
      <c r="A31" s="8" t="s">
        <v>50</v>
      </c>
      <c r="B31" s="6">
        <v>400</v>
      </c>
      <c r="C31" s="6">
        <v>0</v>
      </c>
      <c r="D31" s="6">
        <v>0</v>
      </c>
      <c r="E31" s="6">
        <f>SUM(D31*50/100)</f>
        <v>0</v>
      </c>
      <c r="F31" s="45"/>
      <c r="G31" s="45"/>
      <c r="H31" s="45"/>
      <c r="I31" s="11"/>
      <c r="J31" s="25"/>
    </row>
    <row r="32" spans="1:10" ht="15">
      <c r="A32" s="8" t="s">
        <v>51</v>
      </c>
      <c r="B32" s="6">
        <v>442</v>
      </c>
      <c r="C32" s="6">
        <v>0</v>
      </c>
      <c r="D32" s="6">
        <v>0</v>
      </c>
      <c r="E32" s="6">
        <f>SUM(D32*50/100)</f>
        <v>0</v>
      </c>
      <c r="F32" s="45"/>
      <c r="G32" s="45"/>
      <c r="H32" s="45"/>
      <c r="I32" s="11"/>
      <c r="J32" s="25"/>
    </row>
    <row r="33" spans="1:10" ht="15">
      <c r="A33" s="8" t="s">
        <v>52</v>
      </c>
      <c r="B33" s="6">
        <v>413</v>
      </c>
      <c r="C33" s="6">
        <v>0</v>
      </c>
      <c r="D33" s="6">
        <v>0</v>
      </c>
      <c r="E33" s="6">
        <f>SUM(D33*50/100)</f>
        <v>0</v>
      </c>
      <c r="F33" s="45"/>
      <c r="G33" s="45"/>
      <c r="H33" s="45"/>
      <c r="I33" s="11"/>
      <c r="J33" s="25"/>
    </row>
    <row r="34" spans="1:10" ht="15">
      <c r="A34" s="8" t="s">
        <v>53</v>
      </c>
      <c r="B34" s="6">
        <v>397</v>
      </c>
      <c r="C34" s="6">
        <v>0</v>
      </c>
      <c r="D34" s="6">
        <v>96</v>
      </c>
      <c r="E34" s="6">
        <f>SUM(D34*50/100)</f>
        <v>48</v>
      </c>
      <c r="F34" s="45"/>
      <c r="G34" s="45"/>
      <c r="H34" s="45"/>
      <c r="I34" s="11"/>
      <c r="J34" s="25"/>
    </row>
    <row r="35" spans="1:10" s="2" customFormat="1" ht="15">
      <c r="A35" s="51" t="s">
        <v>38</v>
      </c>
      <c r="B35" s="45"/>
      <c r="C35" s="48">
        <v>110</v>
      </c>
      <c r="D35" s="45"/>
      <c r="E35" s="45"/>
      <c r="F35" s="45"/>
      <c r="G35" s="45"/>
      <c r="H35" s="45"/>
      <c r="I35" s="52"/>
      <c r="J35" s="50"/>
    </row>
    <row r="36" spans="1:10" ht="15">
      <c r="A36" s="9" t="s">
        <v>10</v>
      </c>
      <c r="B36" s="9">
        <f>SUM(B31:B34)</f>
        <v>1652</v>
      </c>
      <c r="C36" s="9">
        <f>SUM(C30:C34)-C35</f>
        <v>30</v>
      </c>
      <c r="D36" s="9">
        <f>SUM(D31:D34)</f>
        <v>96</v>
      </c>
      <c r="E36" s="9">
        <f>SUM(E31:E34)</f>
        <v>48</v>
      </c>
      <c r="F36" s="9">
        <f>+C36-E36</f>
        <v>-18</v>
      </c>
      <c r="G36" s="9">
        <f>SUM(F36*1.6)</f>
        <v>-28.8</v>
      </c>
      <c r="H36" s="10">
        <f>IF(F36=0,0,G36/B36*1000)</f>
        <v>-17.433414043583532</v>
      </c>
      <c r="I36" s="12" t="str">
        <f>IF(H36&gt;20,"Problem","Comply")</f>
        <v>Comply</v>
      </c>
      <c r="J36" s="25"/>
    </row>
    <row r="37" spans="1:10" ht="15">
      <c r="A37" s="42" t="s">
        <v>11</v>
      </c>
      <c r="B37" s="42">
        <f>+B29+B36</f>
        <v>5273</v>
      </c>
      <c r="C37" s="42">
        <f>+C36+C29</f>
        <v>121.25</v>
      </c>
      <c r="D37" s="42">
        <f>+D29+D36</f>
        <v>96</v>
      </c>
      <c r="E37" s="42">
        <f>+E29+E36</f>
        <v>48</v>
      </c>
      <c r="F37" s="42">
        <f>+C37-E37</f>
        <v>73.25</v>
      </c>
      <c r="G37" s="42">
        <f>SUM(F37*1.6)</f>
        <v>117.2</v>
      </c>
      <c r="H37" s="43">
        <f>IF(F37=0,0,G37/B37*1000)</f>
        <v>22.22643656362602</v>
      </c>
      <c r="I37" s="12" t="str">
        <f>IF(H37&gt;20,"Problem","Comply")</f>
        <v>Problem</v>
      </c>
      <c r="J37" s="25"/>
    </row>
    <row r="38" spans="1:10" ht="15">
      <c r="A38" s="48" t="s">
        <v>37</v>
      </c>
      <c r="B38" s="45"/>
      <c r="C38" s="48">
        <v>110</v>
      </c>
      <c r="D38" s="45"/>
      <c r="E38" s="45"/>
      <c r="F38" s="45"/>
      <c r="G38" s="45"/>
      <c r="H38" s="45"/>
      <c r="I38" s="47"/>
      <c r="J38" s="25"/>
    </row>
    <row r="39" spans="1:10" ht="15">
      <c r="A39" s="8" t="s">
        <v>54</v>
      </c>
      <c r="B39" s="6">
        <v>488</v>
      </c>
      <c r="C39" s="6">
        <v>30</v>
      </c>
      <c r="D39" s="6">
        <v>0</v>
      </c>
      <c r="E39" s="6">
        <f>SUM(D39*50/100)</f>
        <v>0</v>
      </c>
      <c r="F39" s="45"/>
      <c r="G39" s="45"/>
      <c r="H39" s="45"/>
      <c r="I39" s="11"/>
      <c r="J39" s="25"/>
    </row>
    <row r="40" spans="1:10" ht="15">
      <c r="A40" s="8" t="s">
        <v>55</v>
      </c>
      <c r="B40" s="6">
        <v>533</v>
      </c>
      <c r="C40" s="6">
        <v>0</v>
      </c>
      <c r="D40" s="6">
        <v>0</v>
      </c>
      <c r="E40" s="6">
        <f>SUM(D40*50/100)</f>
        <v>0</v>
      </c>
      <c r="F40" s="45"/>
      <c r="G40" s="45"/>
      <c r="H40" s="45"/>
      <c r="I40" s="11"/>
      <c r="J40" s="25"/>
    </row>
    <row r="41" spans="1:10" ht="15">
      <c r="A41" s="8" t="s">
        <v>56</v>
      </c>
      <c r="B41" s="6">
        <v>487</v>
      </c>
      <c r="C41" s="6">
        <v>0</v>
      </c>
      <c r="D41" s="6">
        <v>0</v>
      </c>
      <c r="E41" s="6">
        <f>SUM(D41*50/100)</f>
        <v>0</v>
      </c>
      <c r="F41" s="45"/>
      <c r="G41" s="45"/>
      <c r="H41" s="45"/>
      <c r="I41" s="11"/>
      <c r="J41" s="25"/>
    </row>
    <row r="42" spans="1:10" ht="15">
      <c r="A42" s="8" t="s">
        <v>57</v>
      </c>
      <c r="B42" s="6">
        <v>440</v>
      </c>
      <c r="C42" s="6">
        <v>0</v>
      </c>
      <c r="D42" s="6">
        <v>0</v>
      </c>
      <c r="E42" s="6">
        <f>SUM(D42*50/100)</f>
        <v>0</v>
      </c>
      <c r="F42" s="45"/>
      <c r="G42" s="45"/>
      <c r="H42" s="45"/>
      <c r="I42" s="11"/>
      <c r="J42" s="25"/>
    </row>
    <row r="43" spans="1:10" ht="15">
      <c r="A43" s="55" t="s">
        <v>58</v>
      </c>
      <c r="B43" s="6">
        <v>332</v>
      </c>
      <c r="C43" s="6">
        <v>0</v>
      </c>
      <c r="D43" s="6">
        <v>0</v>
      </c>
      <c r="E43" s="6">
        <f>SUM(D43*50/100)</f>
        <v>0</v>
      </c>
      <c r="F43" s="45"/>
      <c r="G43" s="45"/>
      <c r="H43" s="45"/>
      <c r="I43" s="11"/>
      <c r="J43" s="25"/>
    </row>
    <row r="44" spans="1:10" ht="15">
      <c r="A44" s="51" t="s">
        <v>38</v>
      </c>
      <c r="B44" s="45"/>
      <c r="C44" s="48">
        <v>80</v>
      </c>
      <c r="D44" s="45"/>
      <c r="E44" s="45"/>
      <c r="F44" s="45"/>
      <c r="G44" s="45"/>
      <c r="H44" s="45"/>
      <c r="I44" s="11"/>
      <c r="J44" s="25"/>
    </row>
    <row r="45" spans="1:10" ht="15">
      <c r="A45" s="9" t="s">
        <v>12</v>
      </c>
      <c r="B45" s="9">
        <f>SUM(B39:B43)</f>
        <v>2280</v>
      </c>
      <c r="C45" s="9">
        <f>SUM(C38:C43)-C44</f>
        <v>60</v>
      </c>
      <c r="D45" s="9">
        <f>SUM(D39:D43)</f>
        <v>0</v>
      </c>
      <c r="E45" s="9">
        <f>SUM(E39:E43)</f>
        <v>0</v>
      </c>
      <c r="F45" s="9">
        <f>+C45-E45</f>
        <v>60</v>
      </c>
      <c r="G45" s="9">
        <f>SUM(F45*1.6)</f>
        <v>96</v>
      </c>
      <c r="H45" s="10">
        <f>IF(F45=0,0,G45/B45*1000)</f>
        <v>42.10526315789473</v>
      </c>
      <c r="I45" s="12" t="str">
        <f>IF(H45&gt;20,"Problem","Comply")</f>
        <v>Problem</v>
      </c>
      <c r="J45" s="25"/>
    </row>
    <row r="46" spans="1:10" ht="15">
      <c r="A46" s="42" t="s">
        <v>11</v>
      </c>
      <c r="B46" s="42">
        <f>+B37+B45</f>
        <v>7553</v>
      </c>
      <c r="C46" s="42">
        <f>+C45+C37</f>
        <v>181.25</v>
      </c>
      <c r="D46" s="42">
        <f>+D37+D45</f>
        <v>96</v>
      </c>
      <c r="E46" s="42">
        <f>+E37+E45</f>
        <v>48</v>
      </c>
      <c r="F46" s="42">
        <f>+C46-E46</f>
        <v>133.25</v>
      </c>
      <c r="G46" s="42">
        <f>SUM(F46*1.6)</f>
        <v>213.20000000000002</v>
      </c>
      <c r="H46" s="43">
        <f>IF(F46=0,0,G46/B46*1000)</f>
        <v>28.227194492254736</v>
      </c>
      <c r="I46" s="12" t="str">
        <f>IF(H46&gt;20,"Problem","Comply")</f>
        <v>Problem</v>
      </c>
      <c r="J46" s="25"/>
    </row>
    <row r="47" spans="1:10" ht="15">
      <c r="A47" s="48" t="s">
        <v>37</v>
      </c>
      <c r="B47" s="45"/>
      <c r="C47" s="48">
        <v>80</v>
      </c>
      <c r="D47" s="45"/>
      <c r="E47" s="45"/>
      <c r="F47" s="45"/>
      <c r="G47" s="45"/>
      <c r="H47" s="45"/>
      <c r="I47" s="47"/>
      <c r="J47" s="25"/>
    </row>
    <row r="48" spans="1:10" ht="15">
      <c r="A48" s="8" t="s">
        <v>59</v>
      </c>
      <c r="B48" s="6">
        <v>402</v>
      </c>
      <c r="C48" s="6">
        <v>30</v>
      </c>
      <c r="D48" s="6">
        <v>0</v>
      </c>
      <c r="E48" s="6">
        <f>SUM(D48*50/100)</f>
        <v>0</v>
      </c>
      <c r="F48" s="45"/>
      <c r="G48" s="45"/>
      <c r="H48" s="45"/>
      <c r="I48" s="11"/>
      <c r="J48" s="25"/>
    </row>
    <row r="49" spans="1:10" ht="15">
      <c r="A49" s="8" t="s">
        <v>60</v>
      </c>
      <c r="B49" s="6">
        <v>493</v>
      </c>
      <c r="C49" s="6">
        <v>0</v>
      </c>
      <c r="D49" s="6">
        <v>0</v>
      </c>
      <c r="E49" s="6">
        <f>SUM(D49*50/100)</f>
        <v>0</v>
      </c>
      <c r="F49" s="45"/>
      <c r="G49" s="45"/>
      <c r="H49" s="45"/>
      <c r="I49" s="11"/>
      <c r="J49" s="25"/>
    </row>
    <row r="50" spans="1:10" ht="15">
      <c r="A50" s="8" t="s">
        <v>61</v>
      </c>
      <c r="B50" s="6">
        <v>394</v>
      </c>
      <c r="C50" s="6">
        <v>40</v>
      </c>
      <c r="D50" s="6">
        <v>0</v>
      </c>
      <c r="E50" s="6">
        <f>SUM(D50*50/100)</f>
        <v>0</v>
      </c>
      <c r="F50" s="45"/>
      <c r="G50" s="45"/>
      <c r="H50" s="45"/>
      <c r="I50" s="11"/>
      <c r="J50" s="25"/>
    </row>
    <row r="51" spans="1:10" ht="15">
      <c r="A51" s="8" t="s">
        <v>62</v>
      </c>
      <c r="B51" s="6">
        <v>413</v>
      </c>
      <c r="C51" s="6">
        <v>0</v>
      </c>
      <c r="D51" s="6">
        <v>0</v>
      </c>
      <c r="E51" s="6">
        <f>SUM(D51*50/100)</f>
        <v>0</v>
      </c>
      <c r="F51" s="45"/>
      <c r="G51" s="45"/>
      <c r="H51" s="45"/>
      <c r="I51" s="11"/>
      <c r="J51" s="25"/>
    </row>
    <row r="52" spans="1:10" ht="15">
      <c r="A52" s="51" t="s">
        <v>38</v>
      </c>
      <c r="B52" s="45"/>
      <c r="C52" s="48">
        <v>115</v>
      </c>
      <c r="D52" s="45"/>
      <c r="E52" s="45"/>
      <c r="F52" s="45"/>
      <c r="G52" s="45"/>
      <c r="H52" s="45"/>
      <c r="I52" s="11"/>
      <c r="J52" s="25"/>
    </row>
    <row r="53" spans="1:10" ht="15">
      <c r="A53" s="9" t="s">
        <v>13</v>
      </c>
      <c r="B53" s="9">
        <f>SUM(B48:B51)</f>
        <v>1702</v>
      </c>
      <c r="C53" s="9">
        <f>SUM(C47:C51)-C52</f>
        <v>35</v>
      </c>
      <c r="D53" s="9">
        <f>SUM(D48:D51)</f>
        <v>0</v>
      </c>
      <c r="E53" s="9">
        <f>SUM(E48:E51)</f>
        <v>0</v>
      </c>
      <c r="F53" s="9">
        <f>+C53-E53</f>
        <v>35</v>
      </c>
      <c r="G53" s="9">
        <f>SUM(F53*1.6)</f>
        <v>56</v>
      </c>
      <c r="H53" s="10">
        <f>IF(F53=0,0,G53/B53*1000)</f>
        <v>32.90246768507638</v>
      </c>
      <c r="I53" s="12" t="str">
        <f>IF(H53&gt;20,"Problem","Comply")</f>
        <v>Problem</v>
      </c>
      <c r="J53" s="25"/>
    </row>
    <row r="54" spans="1:10" ht="15">
      <c r="A54" s="42" t="s">
        <v>11</v>
      </c>
      <c r="B54" s="42">
        <f>+B46+B53</f>
        <v>9255</v>
      </c>
      <c r="C54" s="42">
        <f>+C53+C46</f>
        <v>216.25</v>
      </c>
      <c r="D54" s="46">
        <f>+D46+D53</f>
        <v>96</v>
      </c>
      <c r="E54" s="42">
        <f>+E46+E53</f>
        <v>48</v>
      </c>
      <c r="F54" s="42">
        <f>+C54-E54</f>
        <v>168.25</v>
      </c>
      <c r="G54" s="42">
        <f>SUM(F54*1.6)</f>
        <v>269.2</v>
      </c>
      <c r="H54" s="43">
        <f>IF(F54=0,0,G54/B54*1000)</f>
        <v>29.08698001080497</v>
      </c>
      <c r="I54" s="12" t="str">
        <f>IF(H54&gt;20,"Problem","Comply")</f>
        <v>Problem</v>
      </c>
      <c r="J54" s="25"/>
    </row>
    <row r="55" spans="1:10" ht="15">
      <c r="A55" s="48" t="s">
        <v>37</v>
      </c>
      <c r="B55" s="45"/>
      <c r="C55" s="48">
        <v>115</v>
      </c>
      <c r="D55" s="45"/>
      <c r="E55" s="45"/>
      <c r="F55" s="45"/>
      <c r="G55" s="45"/>
      <c r="H55" s="45"/>
      <c r="I55" s="47"/>
      <c r="J55" s="25"/>
    </row>
    <row r="56" spans="1:10" ht="15">
      <c r="A56" s="8" t="s">
        <v>63</v>
      </c>
      <c r="B56" s="6">
        <v>304</v>
      </c>
      <c r="C56" s="6">
        <v>0</v>
      </c>
      <c r="D56" s="6">
        <v>0</v>
      </c>
      <c r="E56" s="6">
        <f>SUM(D56*50/100)</f>
        <v>0</v>
      </c>
      <c r="F56" s="45"/>
      <c r="G56" s="45"/>
      <c r="H56" s="45"/>
      <c r="I56" s="11"/>
      <c r="J56" s="25"/>
    </row>
    <row r="57" spans="1:10" ht="15">
      <c r="A57" s="8" t="s">
        <v>64</v>
      </c>
      <c r="B57" s="6">
        <v>392</v>
      </c>
      <c r="C57" s="6">
        <v>0</v>
      </c>
      <c r="D57" s="6">
        <v>0</v>
      </c>
      <c r="E57" s="6">
        <f>SUM(D57*50/100)</f>
        <v>0</v>
      </c>
      <c r="F57" s="45"/>
      <c r="G57" s="45"/>
      <c r="H57" s="45"/>
      <c r="I57" s="11"/>
      <c r="J57" s="25"/>
    </row>
    <row r="58" spans="1:10" ht="15">
      <c r="A58" s="8" t="s">
        <v>65</v>
      </c>
      <c r="B58" s="6">
        <v>674</v>
      </c>
      <c r="C58" s="6">
        <v>0</v>
      </c>
      <c r="D58" s="6">
        <v>0</v>
      </c>
      <c r="E58" s="6">
        <v>0</v>
      </c>
      <c r="F58" s="45"/>
      <c r="G58" s="45"/>
      <c r="H58" s="45"/>
      <c r="I58" s="11"/>
      <c r="J58" s="25"/>
    </row>
    <row r="59" spans="1:10" ht="15">
      <c r="A59" s="8" t="s">
        <v>66</v>
      </c>
      <c r="B59" s="6">
        <v>539</v>
      </c>
      <c r="C59" s="6">
        <v>0</v>
      </c>
      <c r="D59" s="6">
        <v>0</v>
      </c>
      <c r="E59" s="6">
        <f>SUM(D59*50/100)</f>
        <v>0</v>
      </c>
      <c r="F59" s="45"/>
      <c r="G59" s="45"/>
      <c r="H59" s="45"/>
      <c r="I59" s="11"/>
      <c r="J59" s="25"/>
    </row>
    <row r="60" spans="1:10" ht="15">
      <c r="A60" s="51" t="s">
        <v>38</v>
      </c>
      <c r="B60" s="45"/>
      <c r="C60" s="48">
        <v>65</v>
      </c>
      <c r="D60" s="45"/>
      <c r="E60" s="45"/>
      <c r="F60" s="45"/>
      <c r="G60" s="45"/>
      <c r="H60" s="45"/>
      <c r="I60" s="11"/>
      <c r="J60" s="25"/>
    </row>
    <row r="61" spans="1:10" ht="15">
      <c r="A61" s="9" t="s">
        <v>14</v>
      </c>
      <c r="B61" s="9">
        <f>SUM(B56:B59)</f>
        <v>1909</v>
      </c>
      <c r="C61" s="9">
        <f>SUM(C55:C59)-C60</f>
        <v>50</v>
      </c>
      <c r="D61" s="9">
        <f>SUM(D56:D59)</f>
        <v>0</v>
      </c>
      <c r="E61" s="9">
        <f>SUM(E56:E59)</f>
        <v>0</v>
      </c>
      <c r="F61" s="9">
        <f>+C61-E61</f>
        <v>50</v>
      </c>
      <c r="G61" s="9">
        <f>SUM(F61*1.6)</f>
        <v>80</v>
      </c>
      <c r="H61" s="10">
        <f>IF(F61=0,0,G61/B61*1000)</f>
        <v>41.906757464641174</v>
      </c>
      <c r="I61" s="12" t="str">
        <f>IF(H61&gt;20,"Problem","Comply")</f>
        <v>Problem</v>
      </c>
      <c r="J61" s="25"/>
    </row>
    <row r="62" spans="1:10" ht="15">
      <c r="A62" s="42" t="s">
        <v>11</v>
      </c>
      <c r="B62" s="42">
        <f>+B54+B61</f>
        <v>11164</v>
      </c>
      <c r="C62" s="42">
        <f>+C61+C54</f>
        <v>266.25</v>
      </c>
      <c r="D62" s="42">
        <f>+D54+D61</f>
        <v>96</v>
      </c>
      <c r="E62" s="42">
        <f>+E54+E61</f>
        <v>48</v>
      </c>
      <c r="F62" s="42">
        <f>+C62-E62</f>
        <v>218.25</v>
      </c>
      <c r="G62" s="42">
        <f>SUM(F62*1.6)</f>
        <v>349.20000000000005</v>
      </c>
      <c r="H62" s="43">
        <f>IF(F62=0,0,G62/B62*1000)</f>
        <v>31.27911142959513</v>
      </c>
      <c r="I62" s="12" t="str">
        <f>IF(H62&gt;20,"Problem","Comply")</f>
        <v>Problem</v>
      </c>
      <c r="J62" s="25"/>
    </row>
    <row r="63" spans="1:10" ht="15">
      <c r="A63" s="48" t="s">
        <v>37</v>
      </c>
      <c r="B63" s="45"/>
      <c r="C63" s="48">
        <v>65</v>
      </c>
      <c r="D63" s="45"/>
      <c r="E63" s="45"/>
      <c r="F63" s="45"/>
      <c r="G63" s="45"/>
      <c r="H63" s="45"/>
      <c r="I63" s="47"/>
      <c r="J63" s="25"/>
    </row>
    <row r="64" spans="1:10" ht="15">
      <c r="A64" s="8" t="s">
        <v>67</v>
      </c>
      <c r="B64" s="6">
        <v>382</v>
      </c>
      <c r="C64" s="6">
        <v>0</v>
      </c>
      <c r="D64" s="6">
        <v>0</v>
      </c>
      <c r="E64" s="6">
        <f>SUM(D64*50/100)</f>
        <v>0</v>
      </c>
      <c r="F64" s="45"/>
      <c r="G64" s="45"/>
      <c r="H64" s="45"/>
      <c r="I64" s="11"/>
      <c r="J64" s="25"/>
    </row>
    <row r="65" spans="1:10" ht="15">
      <c r="A65" s="8" t="s">
        <v>68</v>
      </c>
      <c r="B65" s="6">
        <v>400</v>
      </c>
      <c r="C65" s="6">
        <v>30</v>
      </c>
      <c r="D65" s="6">
        <v>0</v>
      </c>
      <c r="E65" s="6">
        <f>SUM(D65*50/100)</f>
        <v>0</v>
      </c>
      <c r="F65" s="45"/>
      <c r="G65" s="45"/>
      <c r="H65" s="45"/>
      <c r="I65" s="11"/>
      <c r="J65" s="25"/>
    </row>
    <row r="66" spans="1:10" ht="15">
      <c r="A66" s="8" t="s">
        <v>69</v>
      </c>
      <c r="B66" s="6">
        <v>499</v>
      </c>
      <c r="C66" s="6">
        <v>0</v>
      </c>
      <c r="D66" s="6">
        <v>0</v>
      </c>
      <c r="E66" s="6">
        <f>SUM(D66*50/100)</f>
        <v>0</v>
      </c>
      <c r="F66" s="45"/>
      <c r="G66" s="45"/>
      <c r="H66" s="45"/>
      <c r="I66" s="11"/>
      <c r="J66" s="25"/>
    </row>
    <row r="67" spans="1:10" ht="15">
      <c r="A67" s="8" t="s">
        <v>70</v>
      </c>
      <c r="B67" s="6">
        <v>351</v>
      </c>
      <c r="C67" s="6">
        <v>0</v>
      </c>
      <c r="D67" s="6">
        <v>0</v>
      </c>
      <c r="E67" s="6">
        <f>SUM(D67*50/100)</f>
        <v>0</v>
      </c>
      <c r="F67" s="45"/>
      <c r="G67" s="45"/>
      <c r="H67" s="45"/>
      <c r="I67" s="11"/>
      <c r="J67" s="25"/>
    </row>
    <row r="68" spans="1:10" ht="15">
      <c r="A68" s="8" t="s">
        <v>71</v>
      </c>
      <c r="B68" s="6">
        <v>488</v>
      </c>
      <c r="C68" s="6">
        <v>45</v>
      </c>
      <c r="D68" s="6">
        <v>0</v>
      </c>
      <c r="E68" s="6">
        <f>SUM(D68*50/100)</f>
        <v>0</v>
      </c>
      <c r="F68" s="45"/>
      <c r="G68" s="45"/>
      <c r="H68" s="45"/>
      <c r="I68" s="11"/>
      <c r="J68" s="25"/>
    </row>
    <row r="69" spans="1:10" ht="15">
      <c r="A69" s="51" t="s">
        <v>38</v>
      </c>
      <c r="B69" s="45"/>
      <c r="C69" s="48">
        <v>110</v>
      </c>
      <c r="D69" s="45"/>
      <c r="E69" s="45"/>
      <c r="F69" s="45"/>
      <c r="G69" s="45"/>
      <c r="H69" s="45"/>
      <c r="I69" s="11"/>
      <c r="J69" s="25"/>
    </row>
    <row r="70" spans="1:10" ht="15">
      <c r="A70" s="9" t="s">
        <v>15</v>
      </c>
      <c r="B70" s="9">
        <f>SUM(B64:B68)</f>
        <v>2120</v>
      </c>
      <c r="C70" s="9">
        <f>SUM(C63:C68)-C69</f>
        <v>30</v>
      </c>
      <c r="D70" s="9">
        <f>SUM(D64:D68)</f>
        <v>0</v>
      </c>
      <c r="E70" s="9">
        <f>SUM(E64:E68)</f>
        <v>0</v>
      </c>
      <c r="F70" s="9">
        <f>+C70-E70</f>
        <v>30</v>
      </c>
      <c r="G70" s="9">
        <f>SUM(F70*1.6)</f>
        <v>48</v>
      </c>
      <c r="H70" s="10">
        <f>IF(F70=0,0,G70/B70*1000)</f>
        <v>22.641509433962263</v>
      </c>
      <c r="I70" s="12" t="str">
        <f>IF(H70&gt;20,"Problem","Comply")</f>
        <v>Problem</v>
      </c>
      <c r="J70" s="25"/>
    </row>
    <row r="71" spans="1:10" s="2" customFormat="1" ht="15">
      <c r="A71" s="42" t="s">
        <v>11</v>
      </c>
      <c r="B71" s="42">
        <f>+B62+B70</f>
        <v>13284</v>
      </c>
      <c r="C71" s="42">
        <f>+C70+C62</f>
        <v>296.25</v>
      </c>
      <c r="D71" s="42">
        <f>+D62+D70</f>
        <v>96</v>
      </c>
      <c r="E71" s="42">
        <f>+E62+E70</f>
        <v>48</v>
      </c>
      <c r="F71" s="42">
        <f>+C71-E71</f>
        <v>248.25</v>
      </c>
      <c r="G71" s="42">
        <f>SUM(F71*1.6)</f>
        <v>397.20000000000005</v>
      </c>
      <c r="H71" s="43">
        <f>IF(F71=0,0,G71/B71*1000)</f>
        <v>29.900632339656735</v>
      </c>
      <c r="I71" s="12" t="str">
        <f>IF(H71&gt;20,"Problem","Comply")</f>
        <v>Problem</v>
      </c>
      <c r="J71" s="25"/>
    </row>
    <row r="72" spans="1:10" ht="15">
      <c r="A72" s="5"/>
      <c r="B72" s="5"/>
      <c r="C72" s="5"/>
      <c r="D72" s="5"/>
      <c r="E72" s="5"/>
      <c r="F72" s="5"/>
      <c r="G72" s="5"/>
      <c r="H72" s="5"/>
      <c r="I72" s="11"/>
      <c r="J72" s="25"/>
    </row>
    <row r="73" spans="1:10" ht="15">
      <c r="A73" s="5"/>
      <c r="B73" s="5"/>
      <c r="C73" s="5"/>
      <c r="D73" s="5"/>
      <c r="E73" s="5"/>
      <c r="F73" s="5"/>
      <c r="G73" s="5"/>
      <c r="H73" s="5"/>
      <c r="I73" s="11"/>
      <c r="J73" s="25"/>
    </row>
    <row r="74" spans="1:10" ht="15">
      <c r="A74" s="5"/>
      <c r="B74" s="5"/>
      <c r="C74" s="5"/>
      <c r="D74" s="5"/>
      <c r="E74" s="5"/>
      <c r="F74" s="5"/>
      <c r="G74" s="5"/>
      <c r="H74" s="5"/>
      <c r="I74" s="11"/>
      <c r="J74" s="25"/>
    </row>
    <row r="75" spans="1:10" ht="15">
      <c r="A75" s="5"/>
      <c r="B75" s="5"/>
      <c r="C75" s="5"/>
      <c r="D75" s="5"/>
      <c r="E75" s="5"/>
      <c r="F75" s="5"/>
      <c r="G75" s="5"/>
      <c r="H75" s="5"/>
      <c r="I75" s="11"/>
      <c r="J75" s="25"/>
    </row>
    <row r="76" spans="1:10" ht="15">
      <c r="A76" s="24"/>
      <c r="B76" s="5"/>
      <c r="C76" s="5"/>
      <c r="D76" s="5"/>
      <c r="E76" s="5"/>
      <c r="F76" s="5"/>
      <c r="G76" s="5"/>
      <c r="H76" s="5"/>
      <c r="I76" s="11"/>
      <c r="J76" s="25"/>
    </row>
    <row r="77" spans="1:10" ht="15">
      <c r="A77" s="5"/>
      <c r="B77" s="5"/>
      <c r="C77" s="5"/>
      <c r="D77" s="5"/>
      <c r="E77" s="5"/>
      <c r="F77" s="5"/>
      <c r="G77" s="5"/>
      <c r="H77" s="5"/>
      <c r="I77" s="11"/>
      <c r="J77" s="25"/>
    </row>
    <row r="78" spans="1:10" ht="15">
      <c r="A78" s="24" t="s">
        <v>17</v>
      </c>
      <c r="B78" s="5"/>
      <c r="C78" s="5"/>
      <c r="D78" s="5"/>
      <c r="E78" s="5"/>
      <c r="F78" s="5"/>
      <c r="G78" s="5"/>
      <c r="H78" s="5"/>
      <c r="I78" s="11"/>
      <c r="J78" s="25"/>
    </row>
    <row r="79" spans="1:10" ht="15">
      <c r="A79" s="5"/>
      <c r="B79" s="5"/>
      <c r="C79" s="5"/>
      <c r="D79" s="5"/>
      <c r="E79" s="5"/>
      <c r="F79" s="5"/>
      <c r="G79" s="5"/>
      <c r="H79" s="5"/>
      <c r="I79" s="11"/>
      <c r="J79" s="25"/>
    </row>
    <row r="80" spans="1:10" ht="15">
      <c r="A80" s="6"/>
      <c r="B80" s="7">
        <v>1</v>
      </c>
      <c r="C80" s="7">
        <v>2</v>
      </c>
      <c r="D80" s="7">
        <v>3</v>
      </c>
      <c r="E80" s="7">
        <v>4</v>
      </c>
      <c r="F80" s="7">
        <v>5</v>
      </c>
      <c r="G80" s="7">
        <v>6</v>
      </c>
      <c r="H80" s="7">
        <v>7</v>
      </c>
      <c r="I80" s="12">
        <v>8</v>
      </c>
      <c r="J80" s="25"/>
    </row>
    <row r="81" spans="1:10" s="1" customFormat="1" ht="45" customHeight="1">
      <c r="A81" s="13" t="s">
        <v>5</v>
      </c>
      <c r="B81" s="14" t="s">
        <v>6</v>
      </c>
      <c r="C81" s="14" t="s">
        <v>7</v>
      </c>
      <c r="D81" s="14" t="s">
        <v>8</v>
      </c>
      <c r="E81" s="33" t="s">
        <v>39</v>
      </c>
      <c r="F81" s="37" t="s">
        <v>28</v>
      </c>
      <c r="G81" s="37" t="s">
        <v>29</v>
      </c>
      <c r="H81" s="41" t="s">
        <v>35</v>
      </c>
      <c r="I81" s="36" t="s">
        <v>23</v>
      </c>
      <c r="J81" s="26"/>
    </row>
    <row r="82" spans="1:10" s="1" customFormat="1" ht="17.25" customHeight="1">
      <c r="A82" s="13"/>
      <c r="B82" s="14"/>
      <c r="C82" s="14"/>
      <c r="D82" s="14"/>
      <c r="E82" s="33"/>
      <c r="F82" s="38" t="s">
        <v>32</v>
      </c>
      <c r="G82" s="38" t="s">
        <v>30</v>
      </c>
      <c r="H82" s="38" t="s">
        <v>31</v>
      </c>
      <c r="I82" s="32"/>
      <c r="J82" s="26"/>
    </row>
    <row r="83" spans="1:10" s="1" customFormat="1" ht="17.25" customHeight="1">
      <c r="A83" s="48" t="s">
        <v>37</v>
      </c>
      <c r="B83" s="45"/>
      <c r="C83" s="48">
        <v>110</v>
      </c>
      <c r="D83" s="45"/>
      <c r="E83" s="45"/>
      <c r="F83" s="45"/>
      <c r="G83" s="45"/>
      <c r="H83" s="45"/>
      <c r="I83" s="32"/>
      <c r="J83" s="26"/>
    </row>
    <row r="84" spans="1:10" ht="15">
      <c r="A84" s="8" t="s">
        <v>72</v>
      </c>
      <c r="B84" s="6">
        <v>467</v>
      </c>
      <c r="C84" s="6">
        <v>0</v>
      </c>
      <c r="D84" s="6">
        <v>0</v>
      </c>
      <c r="E84" s="6">
        <f>SUM(D84*50/100)</f>
        <v>0</v>
      </c>
      <c r="F84" s="45"/>
      <c r="G84" s="45"/>
      <c r="H84" s="45"/>
      <c r="I84" s="11"/>
      <c r="J84" s="25"/>
    </row>
    <row r="85" spans="1:10" ht="15">
      <c r="A85" s="8" t="s">
        <v>73</v>
      </c>
      <c r="B85" s="6">
        <v>608</v>
      </c>
      <c r="C85" s="6">
        <v>50</v>
      </c>
      <c r="D85" s="6">
        <v>0</v>
      </c>
      <c r="E85" s="6">
        <f>SUM(D85*50/100)</f>
        <v>0</v>
      </c>
      <c r="F85" s="45"/>
      <c r="G85" s="45"/>
      <c r="H85" s="45"/>
      <c r="I85" s="11"/>
      <c r="J85" s="25"/>
    </row>
    <row r="86" spans="1:10" ht="15">
      <c r="A86" s="8" t="s">
        <v>74</v>
      </c>
      <c r="B86" s="6">
        <v>594</v>
      </c>
      <c r="C86" s="6">
        <v>0</v>
      </c>
      <c r="D86" s="6">
        <v>0</v>
      </c>
      <c r="E86" s="6">
        <f>SUM(D86*50/100)</f>
        <v>0</v>
      </c>
      <c r="F86" s="45"/>
      <c r="G86" s="45"/>
      <c r="H86" s="45"/>
      <c r="I86" s="11"/>
      <c r="J86" s="25"/>
    </row>
    <row r="87" spans="1:10" ht="15">
      <c r="A87" s="8" t="s">
        <v>75</v>
      </c>
      <c r="B87" s="6">
        <v>651</v>
      </c>
      <c r="C87" s="6">
        <v>0</v>
      </c>
      <c r="D87" s="6">
        <v>0</v>
      </c>
      <c r="E87" s="6">
        <f>SUM(D87*50/100)</f>
        <v>0</v>
      </c>
      <c r="F87" s="45"/>
      <c r="G87" s="45"/>
      <c r="H87" s="45"/>
      <c r="I87" s="11"/>
      <c r="J87" s="25"/>
    </row>
    <row r="88" spans="1:10" ht="15">
      <c r="A88" s="51" t="s">
        <v>38</v>
      </c>
      <c r="B88" s="45"/>
      <c r="C88" s="48">
        <v>120</v>
      </c>
      <c r="D88" s="45"/>
      <c r="E88" s="45"/>
      <c r="F88" s="45"/>
      <c r="G88" s="45"/>
      <c r="H88" s="45"/>
      <c r="I88" s="11"/>
      <c r="J88" s="25"/>
    </row>
    <row r="89" spans="1:10" ht="15">
      <c r="A89" s="9" t="s">
        <v>16</v>
      </c>
      <c r="B89" s="9">
        <f>SUM(B84:B87)</f>
        <v>2320</v>
      </c>
      <c r="C89" s="9">
        <f>SUM(C83:C87)-C88</f>
        <v>40</v>
      </c>
      <c r="D89" s="9">
        <f>SUM(D84:D87)</f>
        <v>0</v>
      </c>
      <c r="E89" s="9">
        <f>SUM(E84:E87)</f>
        <v>0</v>
      </c>
      <c r="F89" s="9">
        <f>+C89-E89</f>
        <v>40</v>
      </c>
      <c r="G89" s="9">
        <f>SUM(F89*1.6)</f>
        <v>64</v>
      </c>
      <c r="H89" s="10">
        <f>IF(F89=0,0,G89/B89*1000)</f>
        <v>27.586206896551722</v>
      </c>
      <c r="I89" s="12" t="str">
        <f>IF(H89&gt;20,"Problem","Comply")</f>
        <v>Problem</v>
      </c>
      <c r="J89" s="25"/>
    </row>
    <row r="90" spans="1:10" ht="15">
      <c r="A90" s="42" t="s">
        <v>11</v>
      </c>
      <c r="B90" s="42">
        <f>+B71+B89</f>
        <v>15604</v>
      </c>
      <c r="C90" s="42">
        <f>+C71+C89</f>
        <v>336.25</v>
      </c>
      <c r="D90" s="42">
        <f>+D71+D89</f>
        <v>96</v>
      </c>
      <c r="E90" s="42">
        <f>+E71+E89</f>
        <v>48</v>
      </c>
      <c r="F90" s="42">
        <f>+C90-E90</f>
        <v>288.25</v>
      </c>
      <c r="G90" s="42">
        <f>SUM(F90*1.6)</f>
        <v>461.20000000000005</v>
      </c>
      <c r="H90" s="43">
        <f>IF(F90=0,0,G90/B90*1000)</f>
        <v>29.55652396821328</v>
      </c>
      <c r="I90" s="12" t="str">
        <f>IF(H90&gt;20,"Problem","Comply")</f>
        <v>Problem</v>
      </c>
      <c r="J90" s="25"/>
    </row>
    <row r="91" spans="1:10" ht="15">
      <c r="A91" s="48" t="s">
        <v>37</v>
      </c>
      <c r="B91" s="45"/>
      <c r="C91" s="48">
        <v>120</v>
      </c>
      <c r="D91" s="45"/>
      <c r="E91" s="45"/>
      <c r="F91" s="45"/>
      <c r="G91" s="45"/>
      <c r="H91" s="45"/>
      <c r="I91" s="47"/>
      <c r="J91" s="25"/>
    </row>
    <row r="92" spans="1:10" ht="15">
      <c r="A92" s="8" t="s">
        <v>76</v>
      </c>
      <c r="B92" s="6">
        <v>616</v>
      </c>
      <c r="C92" s="6">
        <v>0</v>
      </c>
      <c r="D92" s="6">
        <v>0</v>
      </c>
      <c r="E92" s="6">
        <f>SUM(D92*50/100)</f>
        <v>0</v>
      </c>
      <c r="F92" s="45"/>
      <c r="G92" s="45"/>
      <c r="H92" s="45"/>
      <c r="I92" s="11"/>
      <c r="J92" s="25"/>
    </row>
    <row r="93" spans="1:10" ht="15">
      <c r="A93" s="8" t="s">
        <v>77</v>
      </c>
      <c r="B93" s="6">
        <v>530</v>
      </c>
      <c r="C93" s="6">
        <v>0</v>
      </c>
      <c r="D93" s="6">
        <v>0</v>
      </c>
      <c r="E93" s="6">
        <f>SUM(D93*50/100)</f>
        <v>0</v>
      </c>
      <c r="F93" s="45"/>
      <c r="G93" s="45"/>
      <c r="H93" s="45"/>
      <c r="I93" s="11"/>
      <c r="J93" s="25"/>
    </row>
    <row r="94" spans="1:10" ht="15">
      <c r="A94" s="8" t="s">
        <v>78</v>
      </c>
      <c r="B94" s="6">
        <v>636</v>
      </c>
      <c r="C94" s="6">
        <v>0</v>
      </c>
      <c r="D94" s="6">
        <v>0</v>
      </c>
      <c r="E94" s="6">
        <f>SUM(D94*50/100)</f>
        <v>0</v>
      </c>
      <c r="F94" s="45"/>
      <c r="G94" s="45"/>
      <c r="H94" s="45"/>
      <c r="I94" s="11"/>
      <c r="J94" s="25"/>
    </row>
    <row r="95" spans="1:10" ht="15">
      <c r="A95" s="8" t="s">
        <v>79</v>
      </c>
      <c r="B95" s="6">
        <v>348</v>
      </c>
      <c r="C95" s="6">
        <v>60</v>
      </c>
      <c r="D95" s="6">
        <v>96</v>
      </c>
      <c r="E95" s="6">
        <f>SUM(D95*50/100)</f>
        <v>48</v>
      </c>
      <c r="F95" s="45"/>
      <c r="G95" s="45"/>
      <c r="H95" s="45"/>
      <c r="I95" s="11"/>
      <c r="J95" s="25"/>
    </row>
    <row r="96" spans="1:10" ht="15">
      <c r="A96" s="51" t="s">
        <v>38</v>
      </c>
      <c r="B96" s="45"/>
      <c r="C96" s="48">
        <v>130</v>
      </c>
      <c r="D96" s="45"/>
      <c r="E96" s="45"/>
      <c r="F96" s="45"/>
      <c r="G96" s="45"/>
      <c r="H96" s="45"/>
      <c r="I96" s="11"/>
      <c r="J96" s="25"/>
    </row>
    <row r="97" spans="1:10" ht="15">
      <c r="A97" s="9" t="s">
        <v>18</v>
      </c>
      <c r="B97" s="9">
        <f>SUM(B92:B95)</f>
        <v>2130</v>
      </c>
      <c r="C97" s="9">
        <f>SUM(C91:C95)-C96</f>
        <v>50</v>
      </c>
      <c r="D97" s="9">
        <f>SUM(D92:D95)</f>
        <v>96</v>
      </c>
      <c r="E97" s="9">
        <f>SUM(E92:E95)</f>
        <v>48</v>
      </c>
      <c r="F97" s="9">
        <f>+C97-E97</f>
        <v>2</v>
      </c>
      <c r="G97" s="9">
        <f>SUM(F97*1.6)</f>
        <v>3.2</v>
      </c>
      <c r="H97" s="10">
        <f>IF(F97=0,0,G97/B97*1000)</f>
        <v>1.5023474178403755</v>
      </c>
      <c r="I97" s="12" t="str">
        <f>IF(H97&gt;20,"Problem","Comply")</f>
        <v>Comply</v>
      </c>
      <c r="J97" s="25"/>
    </row>
    <row r="98" spans="1:10" ht="15">
      <c r="A98" s="42" t="s">
        <v>11</v>
      </c>
      <c r="B98" s="42">
        <f>+B90+B97</f>
        <v>17734</v>
      </c>
      <c r="C98" s="42">
        <f>+C97+C90</f>
        <v>386.25</v>
      </c>
      <c r="D98" s="42">
        <f>+D90+D97</f>
        <v>192</v>
      </c>
      <c r="E98" s="42">
        <f>+E90+E97</f>
        <v>96</v>
      </c>
      <c r="F98" s="42">
        <f>+C98-E98</f>
        <v>290.25</v>
      </c>
      <c r="G98" s="42">
        <f>SUM(F98*1.6)</f>
        <v>464.40000000000003</v>
      </c>
      <c r="H98" s="43">
        <f>IF(F98=0,0,G98/B98*1000)</f>
        <v>26.18698545167475</v>
      </c>
      <c r="I98" s="12" t="str">
        <f>IF(H98&gt;20,"Problem","Comply")</f>
        <v>Problem</v>
      </c>
      <c r="J98" s="25"/>
    </row>
    <row r="99" spans="1:10" ht="15">
      <c r="A99" s="48" t="s">
        <v>37</v>
      </c>
      <c r="B99" s="45"/>
      <c r="C99" s="48">
        <v>130</v>
      </c>
      <c r="D99" s="45"/>
      <c r="E99" s="45"/>
      <c r="F99" s="45"/>
      <c r="G99" s="45"/>
      <c r="H99" s="45"/>
      <c r="I99" s="47"/>
      <c r="J99" s="25"/>
    </row>
    <row r="100" spans="1:10" ht="15">
      <c r="A100" s="8" t="s">
        <v>80</v>
      </c>
      <c r="B100" s="6">
        <v>360</v>
      </c>
      <c r="C100" s="6">
        <v>0</v>
      </c>
      <c r="D100" s="6">
        <v>0</v>
      </c>
      <c r="E100" s="6">
        <f>SUM(D100*50/100)</f>
        <v>0</v>
      </c>
      <c r="F100" s="45"/>
      <c r="G100" s="45"/>
      <c r="H100" s="45"/>
      <c r="I100" s="11"/>
      <c r="J100" s="25"/>
    </row>
    <row r="101" spans="1:10" ht="15">
      <c r="A101" s="8" t="s">
        <v>81</v>
      </c>
      <c r="B101" s="6">
        <v>664</v>
      </c>
      <c r="C101" s="6">
        <v>0</v>
      </c>
      <c r="D101" s="6">
        <v>0</v>
      </c>
      <c r="E101" s="6">
        <f>SUM(D101*50/100)</f>
        <v>0</v>
      </c>
      <c r="F101" s="45"/>
      <c r="G101" s="45"/>
      <c r="H101" s="45"/>
      <c r="I101" s="11"/>
      <c r="J101" s="25"/>
    </row>
    <row r="102" spans="1:10" ht="15">
      <c r="A102" s="8" t="s">
        <v>82</v>
      </c>
      <c r="B102" s="6">
        <v>402</v>
      </c>
      <c r="C102" s="6">
        <v>0</v>
      </c>
      <c r="D102" s="6">
        <v>0</v>
      </c>
      <c r="E102" s="6">
        <f>SUM(D102*50/100)</f>
        <v>0</v>
      </c>
      <c r="F102" s="45"/>
      <c r="G102" s="45"/>
      <c r="H102" s="45"/>
      <c r="I102" s="11"/>
      <c r="J102" s="25"/>
    </row>
    <row r="103" spans="1:10" ht="15">
      <c r="A103" s="8" t="s">
        <v>83</v>
      </c>
      <c r="B103" s="6">
        <v>393</v>
      </c>
      <c r="C103" s="6">
        <v>63</v>
      </c>
      <c r="D103" s="6">
        <v>0</v>
      </c>
      <c r="E103" s="6">
        <f>SUM(D103*50/100)</f>
        <v>0</v>
      </c>
      <c r="F103" s="45"/>
      <c r="G103" s="45"/>
      <c r="H103" s="45"/>
      <c r="I103" s="11"/>
      <c r="J103" s="25"/>
    </row>
    <row r="104" spans="1:10" ht="15">
      <c r="A104" s="8" t="s">
        <v>84</v>
      </c>
      <c r="B104" s="6">
        <v>473</v>
      </c>
      <c r="C104" s="6">
        <v>0</v>
      </c>
      <c r="D104" s="6">
        <v>0</v>
      </c>
      <c r="E104" s="6">
        <f>SUM(D104*50/100)</f>
        <v>0</v>
      </c>
      <c r="F104" s="45"/>
      <c r="G104" s="45"/>
      <c r="H104" s="45"/>
      <c r="I104" s="11"/>
      <c r="J104" s="25"/>
    </row>
    <row r="105" spans="1:10" ht="15">
      <c r="A105" s="51" t="s">
        <v>38</v>
      </c>
      <c r="B105" s="45"/>
      <c r="C105" s="48">
        <v>165</v>
      </c>
      <c r="D105" s="45"/>
      <c r="E105" s="45"/>
      <c r="F105" s="45"/>
      <c r="G105" s="45"/>
      <c r="H105" s="45"/>
      <c r="I105" s="11"/>
      <c r="J105" s="25"/>
    </row>
    <row r="106" spans="1:10" ht="15">
      <c r="A106" s="9" t="s">
        <v>19</v>
      </c>
      <c r="B106" s="9">
        <f>SUM(B100:B104)</f>
        <v>2292</v>
      </c>
      <c r="C106" s="9">
        <f>SUM(C99:C104)-C105</f>
        <v>28</v>
      </c>
      <c r="D106" s="9">
        <f>SUM(D100:D104)</f>
        <v>0</v>
      </c>
      <c r="E106" s="9">
        <f>SUM(E100:E104)</f>
        <v>0</v>
      </c>
      <c r="F106" s="9">
        <f>+C106-E106</f>
        <v>28</v>
      </c>
      <c r="G106" s="9">
        <f>SUM(F106*1.6)</f>
        <v>44.800000000000004</v>
      </c>
      <c r="H106" s="10">
        <f>IF(F106=0,0,G106/B106*1000)</f>
        <v>19.54624781849913</v>
      </c>
      <c r="I106" s="12" t="str">
        <f>IF(H106&gt;20,"Problem","Comply")</f>
        <v>Comply</v>
      </c>
      <c r="J106" s="25"/>
    </row>
    <row r="107" spans="1:10" ht="15">
      <c r="A107" s="42" t="s">
        <v>11</v>
      </c>
      <c r="B107" s="42">
        <f>+B98+B106</f>
        <v>20026</v>
      </c>
      <c r="C107" s="42">
        <f>+C106+C98</f>
        <v>414.25</v>
      </c>
      <c r="D107" s="42">
        <f>+D98+D106</f>
        <v>192</v>
      </c>
      <c r="E107" s="42">
        <f>+E98+E106</f>
        <v>96</v>
      </c>
      <c r="F107" s="42">
        <f>+C107-E107</f>
        <v>318.25</v>
      </c>
      <c r="G107" s="42">
        <f>SUM(F107*1.6)</f>
        <v>509.20000000000005</v>
      </c>
      <c r="H107" s="43">
        <f>IF(F107=0,0,G107/B107*1000)</f>
        <v>25.426944971537004</v>
      </c>
      <c r="I107" s="12" t="str">
        <f>IF(H107&gt;20,"Problem","Comply")</f>
        <v>Problem</v>
      </c>
      <c r="J107" s="25"/>
    </row>
    <row r="108" spans="1:10" ht="15">
      <c r="A108" s="48" t="s">
        <v>37</v>
      </c>
      <c r="B108" s="45"/>
      <c r="C108" s="48">
        <v>165</v>
      </c>
      <c r="D108" s="45"/>
      <c r="E108" s="45"/>
      <c r="F108" s="45"/>
      <c r="G108" s="45"/>
      <c r="H108" s="45"/>
      <c r="I108" s="47"/>
      <c r="J108" s="25"/>
    </row>
    <row r="109" spans="1:10" ht="15">
      <c r="A109" s="8" t="s">
        <v>85</v>
      </c>
      <c r="B109" s="6">
        <v>686</v>
      </c>
      <c r="C109" s="6">
        <v>0</v>
      </c>
      <c r="D109" s="6">
        <v>0</v>
      </c>
      <c r="E109" s="6">
        <f>SUM(D109*50/100)</f>
        <v>0</v>
      </c>
      <c r="F109" s="45"/>
      <c r="G109" s="45"/>
      <c r="H109" s="45"/>
      <c r="I109" s="11"/>
      <c r="J109" s="25"/>
    </row>
    <row r="110" spans="1:10" ht="15">
      <c r="A110" s="8" t="s">
        <v>86</v>
      </c>
      <c r="B110" s="6">
        <v>571</v>
      </c>
      <c r="C110" s="6">
        <v>0</v>
      </c>
      <c r="D110" s="6">
        <v>0</v>
      </c>
      <c r="E110" s="6">
        <f>SUM(D110*50/100)</f>
        <v>0</v>
      </c>
      <c r="F110" s="45"/>
      <c r="G110" s="45"/>
      <c r="H110" s="45"/>
      <c r="I110" s="11"/>
      <c r="J110" s="25"/>
    </row>
    <row r="111" spans="1:10" ht="15">
      <c r="A111" s="8" t="s">
        <v>87</v>
      </c>
      <c r="B111" s="6">
        <v>546</v>
      </c>
      <c r="C111" s="6">
        <v>0</v>
      </c>
      <c r="D111" s="6">
        <v>0</v>
      </c>
      <c r="E111" s="6">
        <f>SUM(D111*50/100)</f>
        <v>0</v>
      </c>
      <c r="F111" s="45"/>
      <c r="G111" s="45"/>
      <c r="H111" s="45"/>
      <c r="I111" s="11"/>
      <c r="J111" s="25"/>
    </row>
    <row r="112" spans="1:10" ht="15">
      <c r="A112" s="8" t="s">
        <v>88</v>
      </c>
      <c r="B112" s="6">
        <v>497</v>
      </c>
      <c r="C112" s="6">
        <v>33</v>
      </c>
      <c r="D112" s="6">
        <v>120</v>
      </c>
      <c r="E112" s="6">
        <f>SUM(D112*50/100)</f>
        <v>60</v>
      </c>
      <c r="F112" s="45"/>
      <c r="G112" s="45"/>
      <c r="H112" s="45"/>
      <c r="I112" s="11"/>
      <c r="J112" s="25"/>
    </row>
    <row r="113" spans="1:10" ht="15">
      <c r="A113" s="51" t="s">
        <v>38</v>
      </c>
      <c r="B113" s="45"/>
      <c r="C113" s="48">
        <v>129</v>
      </c>
      <c r="D113" s="45"/>
      <c r="E113" s="45"/>
      <c r="F113" s="45"/>
      <c r="G113" s="45"/>
      <c r="H113" s="45"/>
      <c r="I113" s="11"/>
      <c r="J113" s="25"/>
    </row>
    <row r="114" spans="1:10" ht="15">
      <c r="A114" s="9" t="s">
        <v>20</v>
      </c>
      <c r="B114" s="9">
        <f>SUM(B109:B112)</f>
        <v>2300</v>
      </c>
      <c r="C114" s="9">
        <f>SUM(C108:C112)-C113</f>
        <v>69</v>
      </c>
      <c r="D114" s="9">
        <f>SUM(D109:D112)</f>
        <v>120</v>
      </c>
      <c r="E114" s="9">
        <f>SUM(E109:E112)</f>
        <v>60</v>
      </c>
      <c r="F114" s="9">
        <f>+C114-E114</f>
        <v>9</v>
      </c>
      <c r="G114" s="9">
        <f>SUM(F114*1.6)</f>
        <v>14.4</v>
      </c>
      <c r="H114" s="10">
        <f>IF(F114=0,0,G114/B114*1000)</f>
        <v>6.260869565217392</v>
      </c>
      <c r="I114" s="12" t="str">
        <f>IF(H114&gt;20,"Problem","Comply")</f>
        <v>Comply</v>
      </c>
      <c r="J114" s="25"/>
    </row>
    <row r="115" spans="1:10" ht="15">
      <c r="A115" s="42" t="s">
        <v>11</v>
      </c>
      <c r="B115" s="42">
        <f>+B107+B114</f>
        <v>22326</v>
      </c>
      <c r="C115" s="42">
        <f>+C114+C107</f>
        <v>483.25</v>
      </c>
      <c r="D115" s="42">
        <f>+D107+D114</f>
        <v>312</v>
      </c>
      <c r="E115" s="42">
        <f>+E107+E114</f>
        <v>156</v>
      </c>
      <c r="F115" s="42">
        <f>+C115-E115</f>
        <v>327.25</v>
      </c>
      <c r="G115" s="42">
        <f>SUM(F115*1.6)</f>
        <v>523.6</v>
      </c>
      <c r="H115" s="43">
        <f>IF(F115=0,0,G115/B115*1000)</f>
        <v>23.452476932724178</v>
      </c>
      <c r="I115" s="12" t="str">
        <f>IF(H115&gt;20,"Problem","Comply")</f>
        <v>Problem</v>
      </c>
      <c r="J115" s="25"/>
    </row>
    <row r="116" spans="1:10" ht="15">
      <c r="A116" s="48" t="s">
        <v>37</v>
      </c>
      <c r="B116" s="45"/>
      <c r="C116" s="48">
        <v>129</v>
      </c>
      <c r="D116" s="45"/>
      <c r="E116" s="45"/>
      <c r="F116" s="45"/>
      <c r="G116" s="45"/>
      <c r="H116" s="45"/>
      <c r="I116" s="47"/>
      <c r="J116" s="25"/>
    </row>
    <row r="117" spans="1:10" ht="15">
      <c r="A117" s="8" t="s">
        <v>89</v>
      </c>
      <c r="B117" s="6">
        <v>551</v>
      </c>
      <c r="C117" s="6">
        <v>0</v>
      </c>
      <c r="D117" s="6">
        <v>0</v>
      </c>
      <c r="E117" s="6">
        <f>SUM(D117*50/100)</f>
        <v>0</v>
      </c>
      <c r="F117" s="45"/>
      <c r="G117" s="45"/>
      <c r="H117" s="45"/>
      <c r="I117" s="11"/>
      <c r="J117" s="25"/>
    </row>
    <row r="118" spans="1:10" ht="15">
      <c r="A118" s="8" t="s">
        <v>90</v>
      </c>
      <c r="B118" s="6">
        <v>491</v>
      </c>
      <c r="C118" s="6">
        <v>0</v>
      </c>
      <c r="D118" s="6">
        <v>0</v>
      </c>
      <c r="E118" s="6">
        <f>SUM(D118*50/100)</f>
        <v>0</v>
      </c>
      <c r="F118" s="45"/>
      <c r="G118" s="45"/>
      <c r="H118" s="45"/>
      <c r="I118" s="11"/>
      <c r="J118" s="25"/>
    </row>
    <row r="119" spans="1:10" ht="15">
      <c r="A119" s="8" t="s">
        <v>91</v>
      </c>
      <c r="B119" s="6">
        <v>400</v>
      </c>
      <c r="C119" s="6">
        <v>0</v>
      </c>
      <c r="D119" s="6">
        <v>0</v>
      </c>
      <c r="E119" s="6">
        <f>SUM(D119*50/100)</f>
        <v>0</v>
      </c>
      <c r="F119" s="45"/>
      <c r="G119" s="45"/>
      <c r="H119" s="45"/>
      <c r="I119" s="11"/>
      <c r="J119" s="25"/>
    </row>
    <row r="120" spans="1:10" ht="15">
      <c r="A120" s="8" t="s">
        <v>92</v>
      </c>
      <c r="B120" s="6">
        <v>300</v>
      </c>
      <c r="C120" s="6">
        <v>0</v>
      </c>
      <c r="D120" s="6">
        <v>0</v>
      </c>
      <c r="E120" s="6">
        <f>SUM(D120*50/100)</f>
        <v>0</v>
      </c>
      <c r="F120" s="45"/>
      <c r="G120" s="45"/>
      <c r="H120" s="45"/>
      <c r="I120" s="11"/>
      <c r="J120" s="25"/>
    </row>
    <row r="121" spans="1:10" ht="15">
      <c r="A121" s="8" t="s">
        <v>93</v>
      </c>
      <c r="B121" s="6"/>
      <c r="C121" s="6">
        <v>0</v>
      </c>
      <c r="D121" s="6">
        <v>0</v>
      </c>
      <c r="E121" s="6">
        <f>SUM(D121*50/100)</f>
        <v>0</v>
      </c>
      <c r="F121" s="45"/>
      <c r="G121" s="45"/>
      <c r="H121" s="45"/>
      <c r="I121" s="11"/>
      <c r="J121" s="25"/>
    </row>
    <row r="122" spans="1:10" ht="15">
      <c r="A122" s="51" t="s">
        <v>38</v>
      </c>
      <c r="B122" s="45"/>
      <c r="C122" s="48">
        <v>85</v>
      </c>
      <c r="D122" s="45"/>
      <c r="E122" s="45"/>
      <c r="F122" s="45"/>
      <c r="G122" s="45"/>
      <c r="H122" s="45"/>
      <c r="I122" s="11"/>
      <c r="J122" s="25"/>
    </row>
    <row r="123" spans="1:10" ht="15">
      <c r="A123" s="9" t="s">
        <v>21</v>
      </c>
      <c r="B123" s="9">
        <f>SUM(B117:B120)</f>
        <v>1742</v>
      </c>
      <c r="C123" s="9">
        <f>SUM(C116:C120)-C122</f>
        <v>44</v>
      </c>
      <c r="D123" s="9">
        <f>SUM(D117:D121)</f>
        <v>0</v>
      </c>
      <c r="E123" s="9">
        <f>SUM(E117:E121)</f>
        <v>0</v>
      </c>
      <c r="F123" s="9">
        <f>+C123-E123</f>
        <v>44</v>
      </c>
      <c r="G123" s="9">
        <f>SUM(F123*1.6)</f>
        <v>70.4</v>
      </c>
      <c r="H123" s="10">
        <f>IF(F123=0,0,G123/B123*1000)</f>
        <v>40.41331802525833</v>
      </c>
      <c r="I123" s="12" t="str">
        <f>IF(H123&gt;20,"Problem","Comply")</f>
        <v>Problem</v>
      </c>
      <c r="J123" s="25"/>
    </row>
    <row r="124" spans="1:10" ht="23.25">
      <c r="A124" s="42" t="s">
        <v>11</v>
      </c>
      <c r="B124" s="42">
        <f>+B115+B123</f>
        <v>24068</v>
      </c>
      <c r="C124" s="42">
        <f>+C123+C115</f>
        <v>527.25</v>
      </c>
      <c r="D124" s="42">
        <f>+D115+D123</f>
        <v>312</v>
      </c>
      <c r="E124" s="42">
        <f>+E115+E123</f>
        <v>156</v>
      </c>
      <c r="F124" s="42">
        <f>+C124-E124</f>
        <v>371.25</v>
      </c>
      <c r="G124" s="42">
        <f>SUM(F124*1.6)</f>
        <v>594</v>
      </c>
      <c r="H124" s="44">
        <f>IF(F124=0,0,G124/B124*1000)</f>
        <v>24.680073126142595</v>
      </c>
      <c r="I124" s="12" t="str">
        <f>IF(H124&gt;20,"Problem","Comply")</f>
        <v>Problem</v>
      </c>
      <c r="J124" s="25"/>
    </row>
    <row r="125" spans="1:10" ht="15">
      <c r="A125" s="5"/>
      <c r="B125" s="5"/>
      <c r="C125" s="5"/>
      <c r="D125" s="5"/>
      <c r="E125" s="5"/>
      <c r="F125" s="5"/>
      <c r="G125" s="5"/>
      <c r="H125" s="5"/>
      <c r="I125" s="11"/>
      <c r="J125" s="25"/>
    </row>
    <row r="126" spans="1:10" ht="15" customHeight="1" thickBot="1">
      <c r="A126" s="5" t="s">
        <v>27</v>
      </c>
      <c r="B126" s="5"/>
      <c r="C126" s="5"/>
      <c r="D126" s="5"/>
      <c r="E126" s="5"/>
      <c r="F126" s="5"/>
      <c r="G126" s="5"/>
      <c r="H126" s="5"/>
      <c r="I126" s="11"/>
      <c r="J126" s="25"/>
    </row>
    <row r="127" spans="1:10" ht="15.75" customHeight="1">
      <c r="A127" s="5"/>
      <c r="B127" s="5"/>
      <c r="C127" s="5"/>
      <c r="D127" s="5"/>
      <c r="E127" s="5"/>
      <c r="F127" s="64" t="str">
        <f>IF(H124&gt;20,"No","Yes")</f>
        <v>No</v>
      </c>
      <c r="G127" s="65"/>
      <c r="H127" s="66"/>
      <c r="I127" s="11"/>
      <c r="J127" s="25"/>
    </row>
    <row r="128" spans="1:10" ht="15.75" customHeight="1">
      <c r="A128" s="5"/>
      <c r="B128" s="5"/>
      <c r="C128" s="5"/>
      <c r="D128" s="5" t="s">
        <v>33</v>
      </c>
      <c r="E128" s="5"/>
      <c r="F128" s="67"/>
      <c r="G128" s="68"/>
      <c r="H128" s="69"/>
      <c r="I128" s="11"/>
      <c r="J128" s="25"/>
    </row>
    <row r="129" spans="1:10" ht="15.75" thickBot="1">
      <c r="A129" s="30"/>
      <c r="B129" s="5"/>
      <c r="C129" s="5"/>
      <c r="D129" s="5"/>
      <c r="E129" s="5"/>
      <c r="F129" s="70"/>
      <c r="G129" s="71"/>
      <c r="H129" s="72"/>
      <c r="I129" s="11"/>
      <c r="J129" s="25"/>
    </row>
    <row r="130" spans="1:10" ht="15">
      <c r="A130" s="5"/>
      <c r="B130" s="5"/>
      <c r="C130" s="5"/>
      <c r="D130" s="5"/>
      <c r="E130" s="5"/>
      <c r="F130" s="5"/>
      <c r="G130" s="5"/>
      <c r="H130" s="5"/>
      <c r="I130" s="11"/>
      <c r="J130" s="25"/>
    </row>
    <row r="131" spans="1:10" ht="15">
      <c r="A131" s="5"/>
      <c r="B131" s="5"/>
      <c r="C131" s="5"/>
      <c r="D131" s="5"/>
      <c r="E131" s="25"/>
      <c r="J131"/>
    </row>
    <row r="132" spans="1:10" ht="15" customHeight="1" thickBot="1">
      <c r="A132" s="5"/>
      <c r="B132" s="5"/>
      <c r="C132" s="5"/>
      <c r="D132" s="5"/>
      <c r="E132" s="40"/>
      <c r="F132" s="29"/>
      <c r="G132" s="29"/>
      <c r="H132" s="5"/>
      <c r="J132"/>
    </row>
    <row r="133" spans="1:10" ht="15">
      <c r="A133" s="15" t="s">
        <v>24</v>
      </c>
      <c r="B133" s="16"/>
      <c r="C133" s="16"/>
      <c r="D133" s="17"/>
      <c r="E133" s="31"/>
      <c r="F133" s="73" t="s">
        <v>34</v>
      </c>
      <c r="G133" s="74"/>
      <c r="H133" s="75"/>
      <c r="J133"/>
    </row>
    <row r="134" spans="1:10" ht="15" customHeight="1" thickBot="1">
      <c r="A134" s="18"/>
      <c r="B134" s="19"/>
      <c r="C134" s="19"/>
      <c r="D134" s="20"/>
      <c r="E134" s="31"/>
      <c r="F134" s="76"/>
      <c r="G134" s="77"/>
      <c r="H134" s="78"/>
      <c r="I134" s="11"/>
      <c r="J134" s="25"/>
    </row>
    <row r="135" spans="1:10" ht="15.75" customHeight="1">
      <c r="A135" s="18" t="s">
        <v>25</v>
      </c>
      <c r="B135" s="19"/>
      <c r="C135" s="19"/>
      <c r="D135" s="20"/>
      <c r="E135" s="39"/>
      <c r="F135" s="56">
        <f>SUM(H124)</f>
        <v>24.680073126142595</v>
      </c>
      <c r="G135" s="57"/>
      <c r="H135" s="58"/>
      <c r="I135" s="11"/>
      <c r="J135" s="25"/>
    </row>
    <row r="136" spans="1:10" ht="15.75" thickBot="1">
      <c r="A136" s="21"/>
      <c r="B136" s="22"/>
      <c r="C136" s="22"/>
      <c r="D136" s="23"/>
      <c r="E136" s="39"/>
      <c r="F136" s="59"/>
      <c r="G136" s="60"/>
      <c r="H136" s="61"/>
      <c r="I136" s="11"/>
      <c r="J136" s="25"/>
    </row>
    <row r="137" spans="1:10" ht="15">
      <c r="A137" s="5"/>
      <c r="B137" s="5"/>
      <c r="C137" s="5"/>
      <c r="D137" s="5"/>
      <c r="I137" s="11"/>
      <c r="J137" s="25"/>
    </row>
    <row r="138" spans="1:10" ht="15">
      <c r="A138" s="5" t="s">
        <v>94</v>
      </c>
      <c r="B138" s="5"/>
      <c r="C138" s="5"/>
      <c r="D138" s="5"/>
      <c r="E138" s="5"/>
      <c r="F138" s="5"/>
      <c r="G138" s="5"/>
      <c r="H138" s="5"/>
      <c r="I138" s="11"/>
      <c r="J138" s="25"/>
    </row>
    <row r="139" spans="1:10" ht="15">
      <c r="A139" s="5" t="s">
        <v>36</v>
      </c>
      <c r="B139" s="5"/>
      <c r="C139" s="5"/>
      <c r="D139" s="5"/>
      <c r="E139" s="5"/>
      <c r="F139" s="5"/>
      <c r="G139" s="5"/>
      <c r="H139" s="5"/>
      <c r="I139" s="11"/>
      <c r="J139" s="25"/>
    </row>
    <row r="140" spans="1:10" ht="15">
      <c r="A140" s="5"/>
      <c r="B140" s="5"/>
      <c r="C140" s="5"/>
      <c r="D140" s="5"/>
      <c r="E140" s="5"/>
      <c r="F140" s="5"/>
      <c r="G140" s="5"/>
      <c r="H140" s="5"/>
      <c r="I140" s="11"/>
      <c r="J140" s="25"/>
    </row>
    <row r="141" spans="1:10" ht="15">
      <c r="A141" s="5"/>
      <c r="B141" s="5"/>
      <c r="C141" s="5"/>
      <c r="D141" s="5"/>
      <c r="E141" s="5"/>
      <c r="F141" s="5"/>
      <c r="G141" s="5"/>
      <c r="H141" s="5"/>
      <c r="I141" s="11"/>
      <c r="J141" s="25"/>
    </row>
  </sheetData>
  <sheetProtection/>
  <mergeCells count="8">
    <mergeCell ref="F135:H136"/>
    <mergeCell ref="B8:C8"/>
    <mergeCell ref="B3:C3"/>
    <mergeCell ref="B4:C4"/>
    <mergeCell ref="B6:C6"/>
    <mergeCell ref="B7:C7"/>
    <mergeCell ref="F127:H129"/>
    <mergeCell ref="F133:H134"/>
  </mergeCells>
  <conditionalFormatting sqref="I123 I115:I116 I107:I108 I98:I99 I90:I91 I71 I62:I63 I54:I55 I46:I47 I29:I30 I37:I38 I14">
    <cfRule type="cellIs" priority="9" dxfId="1" operator="equal" stopIfTrue="1">
      <formula>"Problem"</formula>
    </cfRule>
    <cfRule type="cellIs" priority="10" dxfId="0" operator="equal" stopIfTrue="1">
      <formula>"Comply"</formula>
    </cfRule>
  </conditionalFormatting>
  <conditionalFormatting sqref="I21">
    <cfRule type="cellIs" priority="5" dxfId="1" operator="equal" stopIfTrue="1">
      <formula>"Problem"</formula>
    </cfRule>
    <cfRule type="cellIs" priority="6" dxfId="0" operator="equal" stopIfTrue="1">
      <formula>"Comply"</formula>
    </cfRule>
  </conditionalFormatting>
  <conditionalFormatting sqref="I124 I115:I116 I107:I108 I98:I99 I90:I91 I71 I62:I63 I54:I55 I46:I47 I29:I30 I37:I38 I14">
    <cfRule type="cellIs" priority="3" dxfId="1" operator="equal" stopIfTrue="1">
      <formula>"Problem"</formula>
    </cfRule>
    <cfRule type="cellIs" priority="4" dxfId="0" operator="equal" stopIfTrue="1">
      <formula>"Comply"</formula>
    </cfRule>
  </conditionalFormatting>
  <conditionalFormatting sqref="I21">
    <cfRule type="cellIs" priority="1" dxfId="1" operator="equal" stopIfTrue="1">
      <formula>"Problem"</formula>
    </cfRule>
    <cfRule type="cellIs" priority="2" dxfId="0" operator="equal" stopIfTrue="1">
      <formula>"Comply"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300" verticalDpi="300" orientation="portrait" paperSize="9" scale="76" r:id="rId2"/>
  <rowBreaks count="1" manualBreakCount="1">
    <brk id="72" max="8" man="1"/>
  </rowBreaks>
  <colBreaks count="1" manualBreakCount="1">
    <brk id="9" max="11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trdmerjb</cp:lastModifiedBy>
  <cp:lastPrinted>2014-12-19T11:17:03Z</cp:lastPrinted>
  <dcterms:created xsi:type="dcterms:W3CDTF">2008-02-21T21:23:39Z</dcterms:created>
  <dcterms:modified xsi:type="dcterms:W3CDTF">2015-12-30T14:54:41Z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